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1390" windowHeight="11250" activeTab="1"/>
  </bookViews>
  <sheets>
    <sheet name="Instructions" sheetId="1" r:id="rId1"/>
    <sheet name="Mapping" sheetId="2" r:id="rId2"/>
    <sheet name="SRS" sheetId="3" r:id="rId3"/>
    <sheet name="ADE" sheetId="4" r:id="rId4"/>
    <sheet name="DR" sheetId="5" r:id="rId5"/>
    <sheet name="AMI" sheetId="6" r:id="rId6"/>
    <sheet name="HAN" sheetId="7" r:id="rId7"/>
    <sheet name="Lookups" sheetId="8" r:id="rId8"/>
  </sheets>
  <definedNames>
    <definedName name="_xlnm._FilterDatabase" localSheetId="1" hidden="1">'Mapping'!$A$1:$Y$160</definedName>
    <definedName name="ADR_Actors" localSheetId="4">'DR'!$C$1:$I$17</definedName>
    <definedName name="ADR_Actors" localSheetId="6">'HAN'!$C$1:$I$17</definedName>
    <definedName name="AMI_Actors" localSheetId="5">'AMI'!$C$1:$I$136</definedName>
    <definedName name="current_filename">'Lookups'!$B$1</definedName>
    <definedName name="Z_450BC7F9_F801_44D9_A657_108658793DD0_.wvu.Cols" localSheetId="3" hidden="1">'ADE'!$F:$G</definedName>
    <definedName name="Z_450BC7F9_F801_44D9_A657_108658793DD0_.wvu.Cols" localSheetId="5" hidden="1">'AMI'!$H:$I</definedName>
    <definedName name="Z_450BC7F9_F801_44D9_A657_108658793DD0_.wvu.FilterData" localSheetId="1" hidden="1">'Mapping'!$A$1:$Y$160</definedName>
  </definedNames>
  <calcPr fullCalcOnLoad="1"/>
</workbook>
</file>

<file path=xl/sharedStrings.xml><?xml version="1.0" encoding="utf-8"?>
<sst xmlns="http://schemas.openxmlformats.org/spreadsheetml/2006/main" count="1104" uniqueCount="716">
  <si>
    <t xml:space="preserve">May be sufficient for substation equipment asset management and Reliability Centered Maintenance (RCM) </t>
  </si>
  <si>
    <t xml:space="preserve">Meter Asset Management </t>
  </si>
  <si>
    <t>EM</t>
  </si>
  <si>
    <t xml:space="preserve">Energy Management </t>
  </si>
  <si>
    <t>A system that manages the transmission network operations</t>
  </si>
  <si>
    <t>GIM</t>
  </si>
  <si>
    <t>Geographic Information Management</t>
  </si>
  <si>
    <t xml:space="preserve">A system that provide spatial management capabilities for utility facilities and assets. </t>
  </si>
  <si>
    <t>May include a GIS based graphical design tool.</t>
  </si>
  <si>
    <t>HANM</t>
  </si>
  <si>
    <t xml:space="preserve">HAN Management </t>
  </si>
  <si>
    <t>A system that allows utilities to send messages (such as pricing, billing, usage or alarms) to customer display devices (IHDs).  Manages the enrollment of devices in specific home area networks, management the enrollment of those devices in programs, manages the de-enrollment in programs and from the HAN</t>
  </si>
  <si>
    <t>This is similar to an asset management system, but takes on the role of facilitating which HAN Devices are registered with the utility or a third party and can receive signals – I would expect that it would know the command protocol for each type of HAN Device and the relationship of the HAN device to a load at the customer site as well. I would also expect that HAN would apply to small businesses as well as residential customers</t>
  </si>
  <si>
    <t>MDM</t>
  </si>
  <si>
    <t xml:space="preserve">Meter Data Management </t>
  </si>
  <si>
    <t xml:space="preserve">A system that manages all AMI meter reads and provides necessary validations, </t>
  </si>
  <si>
    <t xml:space="preserve">Could also act as a gateway for AMI HE systems to communicate to other utility enterprise systems. </t>
  </si>
  <si>
    <t>MDT</t>
  </si>
  <si>
    <t>Mobile Data Terminal</t>
  </si>
  <si>
    <t xml:space="preserve">A mobile data platform with applications to support field technician needs, which often include maps, facility data, service orders, customer information, meter information, etc. </t>
  </si>
  <si>
    <t xml:space="preserve">Maybe separate application in one or more mobile platforms. </t>
  </si>
  <si>
    <t>Work Management</t>
  </si>
  <si>
    <t>MWFM</t>
  </si>
  <si>
    <t xml:space="preserve">Mobile Workforce Management </t>
  </si>
  <si>
    <t xml:space="preserve">A system that manages mobile workforce, which typically focuses on service (short duration) and emergency work orders. </t>
  </si>
  <si>
    <t>Integrates with a mobile platform</t>
  </si>
  <si>
    <t>OM</t>
  </si>
  <si>
    <t xml:space="preserve">Outage Management </t>
  </si>
  <si>
    <t>A system that helps locates and restores outages.</t>
  </si>
  <si>
    <t>PM (ISO)</t>
  </si>
  <si>
    <t>Power Market Management (ISO)</t>
  </si>
  <si>
    <t xml:space="preserve">A system that helps ISO manages power trading and clearing in forward and real time markets. </t>
  </si>
  <si>
    <t>PT (MP)</t>
  </si>
  <si>
    <t>Power Trading (MP)</t>
  </si>
  <si>
    <t xml:space="preserve">A system that enables a Market Participant (MP) to trade power with others through ISO power market. </t>
  </si>
  <si>
    <t>Enables a market participant to bid load (potentially aggregated) to the ISO for demand response</t>
  </si>
  <si>
    <t>RP</t>
  </si>
  <si>
    <t xml:space="preserve">Revenue Protection </t>
  </si>
  <si>
    <t>A system to help identify potential energy theft activities, and generate energy theft related service orders.</t>
  </si>
  <si>
    <t xml:space="preserve">Revenue protection analysis using AMI meter data and other related data (customer profile, weather, consumption pattern, etc.)  </t>
  </si>
  <si>
    <t>SPM</t>
  </si>
  <si>
    <t>Supply Chain Management</t>
  </si>
  <si>
    <t xml:space="preserve">A system to manage materials and equipment purchasing, inventory and vendors. </t>
  </si>
  <si>
    <t>TLM</t>
  </si>
  <si>
    <t>Transformer Load Management</t>
  </si>
  <si>
    <t xml:space="preserve">A system that gathers load profile data at the transformer level. </t>
  </si>
  <si>
    <t xml:space="preserve">Load data from AMI meters will be more granular and accurate. </t>
  </si>
  <si>
    <t>TPP (AMI)</t>
  </si>
  <si>
    <t xml:space="preserve">Third Party Portal (AMI) </t>
  </si>
  <si>
    <t xml:space="preserve">A system that allows third parties (non customer entities) to request actions and have access to AMI related data for their meters, etc. </t>
  </si>
  <si>
    <t>This would apply to utility AMI deployment for non-utility own meters or devices.</t>
  </si>
  <si>
    <t>WM</t>
  </si>
  <si>
    <t xml:space="preserve">A system that helps manage utility capital projects and new business related work. </t>
  </si>
  <si>
    <t>WS</t>
  </si>
  <si>
    <t>Work Scheduling</t>
  </si>
  <si>
    <t xml:space="preserve">A system that helps manage and schedule long duration, short duration and emergency types of work for a utility enterprise. </t>
  </si>
  <si>
    <t xml:space="preserve">May be managed by separate systems if an enterprise wide scheduling system is not available. </t>
  </si>
  <si>
    <t>ID</t>
  </si>
  <si>
    <t>Parent Name</t>
  </si>
  <si>
    <t>Billing Agent</t>
  </si>
  <si>
    <t xml:space="preserve">The billing agent determines the cost including applicable credits for customers.  Typically costs vary among different classes of customers. </t>
  </si>
  <si>
    <t>business actor</t>
  </si>
  <si>
    <t>CSV8EEE5106</t>
  </si>
  <si>
    <t xml:space="preserve">A customer of a utility including customers who provide more power than they consume. </t>
  </si>
  <si>
    <t>CSV01BD0199</t>
  </si>
  <si>
    <t>ISO or Grid Operator</t>
  </si>
  <si>
    <t>An organization which manages the grid.</t>
  </si>
  <si>
    <t>CSV5446F69B</t>
  </si>
  <si>
    <t>Large C/I Customer and Co-Generator</t>
  </si>
  <si>
    <t xml:space="preserve">A customer which usages typically exceeds a threshold and which is capable of proviing electricity to the grid. </t>
  </si>
  <si>
    <t>CSV6ABC7325</t>
  </si>
  <si>
    <t>Metering Agent</t>
  </si>
  <si>
    <t>Records the DR meter information during the time of the DR event onto persistent media.  Provides DR event meter data to the MDMS. Typically a smart meter.</t>
  </si>
  <si>
    <t>CSVFFDE0DB4</t>
  </si>
  <si>
    <t xml:space="preserve">An entity responsible for delivering demand reductions which is compensated in accordance with policy.  </t>
  </si>
  <si>
    <t>CSVAB38B22C</t>
  </si>
  <si>
    <t>Scheduling Agent</t>
  </si>
  <si>
    <t>Sometimes is an IOU and sometimes is independent operator who provides an estimate of system demand.</t>
  </si>
  <si>
    <t>CSVF40865EC</t>
  </si>
  <si>
    <t>Settlement Agent</t>
  </si>
  <si>
    <t xml:space="preserve">A system which provides the accounting services necessary to determine payments and bills for customers and energy providers including 3rd party aggregators. </t>
  </si>
  <si>
    <t>CSV9C0A76A3</t>
  </si>
  <si>
    <t>Small-Scale Merchant Generator</t>
  </si>
  <si>
    <t xml:space="preserve">A customer which usages typically exceeds a threshold and which is capable of proving electricity to the grid. </t>
  </si>
  <si>
    <t>CSV32903E1F</t>
  </si>
  <si>
    <t>Customer Commercial</t>
  </si>
  <si>
    <t>CSVA77D80BE</t>
  </si>
  <si>
    <t>Customer Industrial</t>
  </si>
  <si>
    <t>CSV65784FA0</t>
  </si>
  <si>
    <t>Customer Residential</t>
  </si>
  <si>
    <t>CSV82A7DEC5</t>
  </si>
  <si>
    <t>Demand Response Provider</t>
  </si>
  <si>
    <t>An entity responsible for delivering demand reductions which is compensated in accordance with policy.</t>
  </si>
  <si>
    <t>CSV85A572C9</t>
  </si>
  <si>
    <t>Distributor</t>
  </si>
  <si>
    <t>A system which transfers energy from generation systems to consumers.</t>
  </si>
  <si>
    <t>CSV185725E9</t>
  </si>
  <si>
    <t>Energy Service Provider</t>
  </si>
  <si>
    <t>CSVB5E161BE</t>
  </si>
  <si>
    <t>ISO</t>
  </si>
  <si>
    <t>An Independent System Operator (ISO).</t>
  </si>
  <si>
    <t>CSV9DFAE187</t>
  </si>
  <si>
    <t>Programmable Communicating Thermostat</t>
  </si>
  <si>
    <t>A type of load control device that allows the utility to communicate with the thermostat to issue load control (set point changes) commands through the AMI.</t>
  </si>
  <si>
    <t>New Business Support Services (CAP/GEM Owners)</t>
  </si>
  <si>
    <t>Need actor definition</t>
  </si>
  <si>
    <t>Real Time Traders</t>
  </si>
  <si>
    <t>The Real Time Trader(s) purchases and sells electricity in the hour ahead market.</t>
  </si>
  <si>
    <t>Communication System Operator</t>
  </si>
  <si>
    <t>Independent System Operator</t>
  </si>
  <si>
    <t>MISO</t>
  </si>
  <si>
    <t>Foreign MDMA</t>
  </si>
  <si>
    <t>An external organization that has qualified to read meters, validate meter data, and estimate missing data to make available to others for use in various applications.</t>
  </si>
  <si>
    <t>Power Quality Historian</t>
  </si>
  <si>
    <t>System including a database that is responsible for storing all Power Quality Data gathered by the utility</t>
  </si>
  <si>
    <t>GIS Application (CorCon)</t>
  </si>
  <si>
    <t>Corrosion Control</t>
  </si>
  <si>
    <t>System used to capture the corrosion control information for regulatory reporting and maintenance planning</t>
  </si>
  <si>
    <t>AMI Meter</t>
  </si>
  <si>
    <t>Dispatch Center (Gas)</t>
  </si>
  <si>
    <t>Capacitor Control System</t>
  </si>
  <si>
    <t>A current system that is used to control basic Capacitor Bank Controllers using a one-way paging network with no ability to directly verify the operation of Capacitor Banks. When the pager communications are replaced with AMI, the Capacitor Control System will have the ability to control and monitor the operation of Capacitor Bank Controllers.</t>
  </si>
  <si>
    <t>Procurement System</t>
  </si>
  <si>
    <t>System responsible for ordering and tracking AMI meters and AMI system components needed by utility. Needs to take maximum advantage of vendor warrantee programs and minimize costs for utility and ensure inventory of meters is adequate to handle demand. Works with Meter Management System to establish min/maxs in Districts</t>
  </si>
  <si>
    <t>Crew Dispatcher</t>
  </si>
  <si>
    <t>Geographical Information System</t>
  </si>
  <si>
    <t>GIS</t>
  </si>
  <si>
    <t>GIS is an integrated collection of applications and data used to track and analyze geographic location of distribution assets, and geospatial relationships between distribution facilities and assets, and all related information.</t>
  </si>
  <si>
    <t>Operation Data Collection and Store (Secured)</t>
  </si>
  <si>
    <t>ODCS is an operational data manager used to collect distribution system data, from such field systems as, SCADA, automated distribution devices, and then provides access to that data to distribution engineers and operators and systems such as outage management systems and circuit analysis tools.</t>
  </si>
  <si>
    <t>Building Management System</t>
  </si>
  <si>
    <t>Supply Chain Personnel</t>
  </si>
  <si>
    <t>Purchasing</t>
  </si>
  <si>
    <t>Corrosion Technician</t>
  </si>
  <si>
    <t>OpenHAN Name</t>
  </si>
  <si>
    <t>HAN Device</t>
  </si>
  <si>
    <t>Metering System</t>
  </si>
  <si>
    <t>AMI ?</t>
  </si>
  <si>
    <t>In-Home Display</t>
  </si>
  <si>
    <t>Utility HAN</t>
  </si>
  <si>
    <t>Consumer HAN</t>
  </si>
  <si>
    <t>AMI and/or HAN Trust Center</t>
  </si>
  <si>
    <t>HAN Device Registration Application</t>
  </si>
  <si>
    <t>In-Home Display (IHD)</t>
  </si>
  <si>
    <t>Pool Pump Controller</t>
  </si>
  <si>
    <t>Automated Data Collection System</t>
  </si>
  <si>
    <t>Energy Management System (EMS)</t>
  </si>
  <si>
    <t>Customer Service System (CSS)</t>
  </si>
  <si>
    <t>Energy Services Interface (ESI)</t>
  </si>
  <si>
    <t>HAN ID</t>
  </si>
  <si>
    <t>Responsible for the data in the CorCon system</t>
  </si>
  <si>
    <t>Field Tool / Device</t>
  </si>
  <si>
    <t>Construction Maintenance Acct</t>
  </si>
  <si>
    <t>Workforce Management System</t>
  </si>
  <si>
    <t>Warehouse (Meters)</t>
  </si>
  <si>
    <t>MTC</t>
  </si>
  <si>
    <t>Field Elements</t>
  </si>
  <si>
    <t>AMI Head End Operator</t>
  </si>
  <si>
    <t>AMI Head End Operator is responsible for using the AMI Head End systems to maintain and monitor the data collection activities.</t>
  </si>
  <si>
    <t>Warehouse Technician</t>
  </si>
  <si>
    <t>MTC Employee</t>
  </si>
  <si>
    <t>Engineering Group</t>
  </si>
  <si>
    <t>Organization responsible for the total engineering process within projects including typical design, detailed design, testing and commissioning</t>
  </si>
  <si>
    <t>Utility Website</t>
  </si>
  <si>
    <t>Customer Portal (UCES)</t>
  </si>
  <si>
    <t>Field Person</t>
  </si>
  <si>
    <t>Meter Services, Qualified Meter Personel</t>
  </si>
  <si>
    <t>Meter Test Data Collection</t>
  </si>
  <si>
    <t>Former MED/MIRA</t>
  </si>
  <si>
    <t>A system used to track test results for all meters, these could be from the vendor, meter shop or taken in the field. If taken at the meter shop this sysem would interface with the test equipment</t>
  </si>
  <si>
    <t>Electric Supply</t>
  </si>
  <si>
    <t>Container actor for Market Operations and Power Procurement</t>
  </si>
  <si>
    <t>Gas Distribution System Planning</t>
  </si>
  <si>
    <t>Responsible for ensuring proper capacity on the Gas distribution network</t>
  </si>
  <si>
    <t>Distribution Planner</t>
  </si>
  <si>
    <t>Remote Terminal Unit</t>
  </si>
  <si>
    <t>RTU</t>
  </si>
  <si>
    <t>Device to interface between substation and plant equipment and the SCADA system</t>
  </si>
  <si>
    <t>Energy Trader</t>
  </si>
  <si>
    <t>Merchant Controller</t>
  </si>
  <si>
    <t>Meter Shop Technician</t>
  </si>
  <si>
    <t>Organization that tests and repairs AMI meters and AMI components. Needs a clear definition of the problem reported with any equipment in order to fix the problem as quickly as possible.</t>
  </si>
  <si>
    <t>Methane Alarm Application</t>
  </si>
  <si>
    <t>Load Reduction Model System</t>
  </si>
  <si>
    <t>A system that supports the development, maintenance and analysis of models to predict load reduction available based on the past load data and customer behavior.</t>
  </si>
  <si>
    <t>AMI Communication Network</t>
  </si>
  <si>
    <t>An aggregate of the WAN and NAN that could also be used to transport information from other field nodes (network elements that communicate on the AMI network but aren't necessarily part of the function of the AMI system) outside the normal AMI system</t>
  </si>
  <si>
    <t>Non Electric Utility</t>
  </si>
  <si>
    <t>Gas and/or water utility that operates within the utility's territory.</t>
  </si>
  <si>
    <t>Enterprise Application Suite</t>
  </si>
  <si>
    <t>SAP</t>
  </si>
  <si>
    <t>A set of integrated applications used across the enterprise such as Accounting, Work Management, HR, Asset Management</t>
  </si>
  <si>
    <t>Repair Contractor</t>
  </si>
  <si>
    <t>Electrical contractors available to repair customer AMI meter panels when utility determines it is appropriate to reduce AMI roll-out delays, go-backs and customer dissatisfaction.</t>
  </si>
  <si>
    <t>AMI Forecasting System</t>
  </si>
  <si>
    <t>AMI Management System</t>
  </si>
  <si>
    <t>AMI Head End</t>
  </si>
  <si>
    <t>The collection of components below which in summary is an automated metering data collection system will manage the energy and event data collection from the AMI meters/devices, and forward that data to the MDUS on a scheduled or event-driven basis. The advanced metering system is also responsible for monitoring and reporting on the status of the communication network used to communicate with the AMI meters/devices</t>
  </si>
  <si>
    <t>Qualifying Facility Resource</t>
  </si>
  <si>
    <t>Display Device</t>
  </si>
  <si>
    <t>Personnel</t>
  </si>
  <si>
    <t>Container actor people</t>
  </si>
  <si>
    <t>Gas Distribution Simulation Model</t>
  </si>
  <si>
    <t>SynerGEE</t>
  </si>
  <si>
    <t>System that models that Gas Distribution network used by Gas Distribution System Planning</t>
  </si>
  <si>
    <t>Methane Sensor</t>
  </si>
  <si>
    <t>Home Area Network</t>
  </si>
  <si>
    <t>The HAN includes the utility-owned premise gateway as well as Customer owned and operated devices and systems which brokers third party messaging between the customer's HAN-attached devices and the utility's premise gateway</t>
  </si>
  <si>
    <t>Electric Meter Inspection Tracking System</t>
  </si>
  <si>
    <t>EMITS</t>
  </si>
  <si>
    <t>SCADA / EMS</t>
  </si>
  <si>
    <t>Non Electric Meter</t>
  </si>
  <si>
    <t>Customer Equipment</t>
  </si>
  <si>
    <t>Distribution Automation Node</t>
  </si>
  <si>
    <t>AMI Network Management System</t>
  </si>
  <si>
    <t>AMI Management System checks with Outage Management System and Work Order Management System for previously reported problems affecting this meter and if necessary requests a work order from the Work Order System for the meter.</t>
  </si>
  <si>
    <t>Third Party Meter / Submeter</t>
  </si>
  <si>
    <t>Large C&amp;I Customer</t>
  </si>
  <si>
    <t>A meter owned by the utiltiy or third party used to measure consumption of a commodoty below the meter used for primary billing by the utility Overlap with Non-electric meter actor</t>
  </si>
  <si>
    <t>CSVD8E121FE</t>
  </si>
  <si>
    <t>Large Commercial or Industrial energy user that has a contract with the utility to receive electrical or gas service from the utility and have an AMI meter installed. The customer may or may not participate in programs provided by the utility including pricing events, load control or distributed generation.</t>
  </si>
  <si>
    <t>CSV5D2B274D</t>
  </si>
  <si>
    <t>CSV2802BF04</t>
  </si>
  <si>
    <t>CSVA84908C1</t>
  </si>
  <si>
    <t>Organization that uses the AMI system to gather data from its own AMI meter. The organization needs to know when data will not be available from its AMI meter due to failure or maintenance on the AMI meter or AMI system.</t>
  </si>
  <si>
    <t>CSV9E1F36E4</t>
  </si>
  <si>
    <t>CSVFEF5DD6C</t>
  </si>
  <si>
    <t>CSVF05F2850</t>
  </si>
  <si>
    <t>System that is used to operate switches on distribution lines</t>
  </si>
  <si>
    <t>CSV099B9542</t>
  </si>
  <si>
    <t>CSV0F4D3C84</t>
  </si>
  <si>
    <t>CSV127A2D33</t>
  </si>
  <si>
    <t>CSV3B94B7BD</t>
  </si>
  <si>
    <t>CSVE62DDB18</t>
  </si>
  <si>
    <t>CSVD4BD35BB</t>
  </si>
  <si>
    <t>Plans when to do utility Distribution system maintenance. Needs to communicate to meters and customers planned outages. Needs to communicate unplanned outages as well to ensure AMI doesn't send out service orders due to outages.</t>
  </si>
  <si>
    <t>CSVF2ECEF75</t>
  </si>
  <si>
    <t>CSV6F6EFA71</t>
  </si>
  <si>
    <t>CSV5E2D2C6C</t>
  </si>
  <si>
    <t>CSV204B60A5</t>
  </si>
  <si>
    <t>CSV0D3E7E32</t>
  </si>
  <si>
    <t>Residential and small Commercial or Industrial energy user that has a contract with the utility to receive electrical or gas service from the utility and have an AMI meter installed. The customer may or may not participate in programs provided by the utility including pricing events, load control or distributed generation.</t>
  </si>
  <si>
    <t>CSVA34BB8A5</t>
  </si>
  <si>
    <t>CSVE71DE89A</t>
  </si>
  <si>
    <t>CSV0B369BB2</t>
  </si>
  <si>
    <t>CSV19F240E8</t>
  </si>
  <si>
    <t>Enables the integration of systems from different vendors and in different versions and implemented in different programming languages to each other. Message Bus is based on an open architecture, and uses open standards in particular those from the XML and Java environments.</t>
  </si>
  <si>
    <t>CSVAF4F3465</t>
  </si>
  <si>
    <t>A device which collects data, messages, etc. from repeaters, meters and/or premise gateways and forwards them to data center aggregators through the WAN. The neighborhood aggregator has a persistent data store, security functions and configurable program elements.</t>
  </si>
  <si>
    <t>CSVBE268824</t>
  </si>
  <si>
    <t>System used by operators of gas utility network to monitor, control, and optimize the performance of the storage and transmission system.</t>
  </si>
  <si>
    <t>CSVFB475AC7</t>
  </si>
  <si>
    <t>CSVA2397907</t>
  </si>
  <si>
    <t>CSVD0105E06</t>
  </si>
  <si>
    <t>A higher speed network that connects the NAN to the utility. It is possible that the WAN may communicate directly with the Premise Gateway with certain technologies.</t>
  </si>
  <si>
    <t>CSV6CA642C8</t>
  </si>
  <si>
    <t>System responsible for the operation of the distribution system,</t>
  </si>
  <si>
    <t>The Advanced Metering Infrastructure (AMI) or AMI system includes all components under the cover of the meter, all communication field elements and back office systems necessary to manage the communications network and enable two-way communications between the utility and the AMI meters.</t>
  </si>
  <si>
    <t>CSVBFF9F5CA</t>
  </si>
  <si>
    <t>A model that forecasts peak loads based on the historical load data. Typically, the shorter the interval and the more data points available to train the model, the more accurate the forecast will be.</t>
  </si>
  <si>
    <t>CSV267AF9AC</t>
  </si>
  <si>
    <t>CSV575C91E0</t>
  </si>
  <si>
    <t>There are many groups of users within the utility that require access to meter data. Some of these users access the data through programs and some through queries. These users require relatively unlimited, read only access to the data retrieved from the meter.</t>
  </si>
  <si>
    <t>CSVD7A52A5B</t>
  </si>
  <si>
    <t>CSVEEF2EA85</t>
  </si>
  <si>
    <t>CSVCCE5A515</t>
  </si>
  <si>
    <t>CSV79B3704F</t>
  </si>
  <si>
    <t>CSV67CC6163</t>
  </si>
  <si>
    <t>CSV9C3E0B2E</t>
  </si>
  <si>
    <t>Utility employed staff that responds to customer requests to activate, modify and/or terminate delivery of service. Customer Representatives also enroll customers in utility sponsored programs and answer questions related to the customer's energy consumption and cost data. Many off cycle bill requests are initiated by Customer Representative's action to correct billing errors (due to inaccurate physical reads or estimates).</t>
  </si>
  <si>
    <t>CSV842833C1</t>
  </si>
  <si>
    <t>System to track all the components and the inspection records of a complex gas meter installation. The system is designed to record all pertinent information about the installation through its entire life cycle</t>
  </si>
  <si>
    <t>CSVD0F00702</t>
  </si>
  <si>
    <t>CSV04C5F593</t>
  </si>
  <si>
    <t>CSV0729EB7C</t>
  </si>
  <si>
    <t>CSV365EC7A8</t>
  </si>
  <si>
    <t>CSV1BFED77A</t>
  </si>
  <si>
    <t>Distributed Resource Availability and Control System. System responsible for maintaining an estimate with a known precision of how much resource is available for dispatch. DRAACS is also responsible for accepting requests for blocks of energy and handling the details of implementing that request through the issuance of load control signals. DRAACS is expected to track the as implemented response to load control signals to refine its internal model</t>
  </si>
  <si>
    <t>A system responsible for producing customer invoices from accurate bill ready AMI meter readings. Invoices can be produced periodically (on cycle) or as a result of a specific event (off cycle). Accurate bills require accurate and timely information from the AMI meters. The system is responsible for storing customer specific information like site data, AMI meter numbers and rates and program participation. The system also tracks and manages customer invoices and payments. This system also supports the processes around marketing, sales and billing of energy and non-energy products as well as the management of the related customer service processes. This includes the operation of a call center with support for utility industry-specific sales and service processes, campaign management, opportunity management, account and contact management, and interaction center-based sales support for residential and non-residential customers. The modular billing engine supports rate management, billing simulation functions, billing on behalf of a third party, plausibility check functions for billing documents and the bill printing with all related processes.</t>
  </si>
  <si>
    <t>CSVDB77A732</t>
  </si>
  <si>
    <t>CSV5526D762</t>
  </si>
  <si>
    <t>CSVBE049D7B</t>
  </si>
  <si>
    <t>CSVDFBD8EF1</t>
  </si>
  <si>
    <t>Currently a DAP Hand Held Computer which is currently used by the Electric Meter Operations Department to read interval data from large C &amp; I electricity meters. Limited use for field configuration. The current HHC’s are in need of replacement, however they will be replaced in the future by either the AMI system, the Field Device or possibly our current Neptune Meter Reading HHC Field Device</t>
  </si>
  <si>
    <t>CSV810614C3</t>
  </si>
  <si>
    <t>This individual may be the premise customer or an agent (i.e. contractor) of the premise customer or some other individual who intends to manipulate the meter and is not authorized by the utility to carry out these actions.</t>
  </si>
  <si>
    <t>CSVAF88329D</t>
  </si>
  <si>
    <t>This is a generic term for those actors within the normal process flow of data within Electric Supply. The actors include the load forecast group, the planning group, the day-ahead traders, the schedulers, and real time operations.</t>
  </si>
  <si>
    <t>CSVB9B60F52</t>
  </si>
  <si>
    <t>CSV2972088D</t>
  </si>
  <si>
    <t>CSV0482A6BB</t>
  </si>
  <si>
    <t>The AMI Edge Data Center encompasses systems that provide meter data, meter status and a meter communications interface to other enterprise systems including Meter Data Unification System and Customer Service System (CSS). The edge data center serves as the boundary domain between the AMI network and the utility network. It is an architecture container which holds the system management console and data center aggregators. Additional security systems such as intrusion detection and perimeter defense systems would also be included in the edge data center.</t>
  </si>
  <si>
    <t>CSV6CF7DFE7</t>
  </si>
  <si>
    <t>CSV4D443E0F</t>
  </si>
  <si>
    <t>CSV6DE6A516</t>
  </si>
  <si>
    <t>Device that switches loads on or off or reduces load in response to events communicated by the AMI or AMI Meter. The device needs to follow a set of preprogrammed rules. E.g. smart thermostat. There are customer owned and utility owned load control devices.</t>
  </si>
  <si>
    <t>System that stores meter data (e.g. usage, generation, meter logs) and make data available to authorized systems. This system is a component of the AMI.</t>
  </si>
  <si>
    <t>CSV50D48B9F</t>
  </si>
  <si>
    <t>The Production/Resource Planning group works with the GCC to ensure the utility control area will have enough transmission and distribution capacity to meet the demand for electricity. Grid Control Center (GCC) (may need real time data for larger installations or if system is allowed to rely on DG production to maintain stability/operating margins, most scenarios measuring</t>
  </si>
  <si>
    <t>CSV7397AE5F</t>
  </si>
  <si>
    <t>CSV1497BE69</t>
  </si>
  <si>
    <t>CSVF18E1EB5</t>
  </si>
  <si>
    <t>CSVEF4B9A90</t>
  </si>
  <si>
    <t>CSVEBBC4019</t>
  </si>
  <si>
    <t>CSVC42430D2</t>
  </si>
  <si>
    <t>CSVF36AB73E</t>
  </si>
  <si>
    <t>The Premise gateway is the controller for the Home-area network (HAN). It may be located in the AMI meter or on a pole or tower. The premise gateway provides the utility connectivity to in-home load control devices. Communications hub responsible for brokering third party messaging in between the AMI System and a customer's HAN. This may be a part of the AMI meter</t>
  </si>
  <si>
    <t>CSV9A000D68</t>
  </si>
  <si>
    <t>SRS ID</t>
  </si>
  <si>
    <t>SRS Name</t>
  </si>
  <si>
    <t>ADE ID</t>
  </si>
  <si>
    <t>ADE Name</t>
  </si>
  <si>
    <t>AMI ID</t>
  </si>
  <si>
    <t>AMI Name</t>
  </si>
  <si>
    <t>current_filename</t>
  </si>
  <si>
    <t>.</t>
  </si>
  <si>
    <t>Energy Capital Management</t>
  </si>
  <si>
    <t>Supports the processes that involve the collection and management of energy-relevant data, as well as, the integration of that energy data with all related scenarios, such as energy forecasting, portfolio management, and energy trading.</t>
  </si>
  <si>
    <t>Field Leader (Gas)</t>
  </si>
  <si>
    <t>FL</t>
  </si>
  <si>
    <t>Contract Meter Read Customer</t>
  </si>
  <si>
    <t>Distributed Generation Evaluation Team</t>
  </si>
  <si>
    <t>Validates and inspects a Customer's installation of a distributed generator.</t>
  </si>
  <si>
    <t>System Operator</t>
  </si>
  <si>
    <t>System Controller</t>
  </si>
  <si>
    <t>In case of an outage, the system operator controls switches and instructs service crews to restore power</t>
  </si>
  <si>
    <t>Distribution Control and Monitoring System</t>
  </si>
  <si>
    <t>System Management Console</t>
  </si>
  <si>
    <t>AMI System component responsible for monitoring the health of the AMI system, managing and implementing firmware updates and configuration. Monitoring of the AMI remote provisioning functions, control and diagnostics</t>
  </si>
  <si>
    <t>Test Station Control Application</t>
  </si>
  <si>
    <t>Authorized Distribution Personnel</t>
  </si>
  <si>
    <t>Utility employed staff authorized to retrieve, review and manage AMI Meter data and initiate actions by the utility or the utility systems based on these activities. Is this the same as a power quality analyst? See D2, scenario 1 and 2</t>
  </si>
  <si>
    <t>Utility Organizations</t>
  </si>
  <si>
    <t>Container actor</t>
  </si>
  <si>
    <t>Interactive Voice Response</t>
  </si>
  <si>
    <t>IVR</t>
  </si>
  <si>
    <t>Automated system to respond to customer calls that will either route them to the correct person or address the request automatically</t>
  </si>
  <si>
    <t>Order Management and Routing system</t>
  </si>
  <si>
    <t>Matched</t>
  </si>
  <si>
    <t>Distribution Maintenance Planning Organization</t>
  </si>
  <si>
    <t>Repeater</t>
  </si>
  <si>
    <t>A Repeater is an AMI network device that links the Neighborhood Aggregator to the Premise Gateway or AMI meter by simply forwarding messages to and from the customer’s premise.</t>
  </si>
  <si>
    <t>Gas Outage Management System</t>
  </si>
  <si>
    <t>GOMS</t>
  </si>
  <si>
    <t>System used to analyze customers impacted by an interuption to normal gas flow to predict the relight requirements</t>
  </si>
  <si>
    <t>Capacitor Bank Controller</t>
  </si>
  <si>
    <t>Device to control a capacitor bank. This actor is a smart distribution automation device located on the feeder or in a substation and uses two way communications on the AMI Network to receive commands from and send status reports to the Capacitor Control System located at the Distribution Operations Center. The Capacitor Bank Controller can also query AMI Meters on its feeder for voltage and power quality data.</t>
  </si>
  <si>
    <t>Power Procurement Finance Dept</t>
  </si>
  <si>
    <t>Settlements</t>
  </si>
  <si>
    <t>May require daily KWH &amp; KVARH readings and calculated KW &amp; KVAR from DG locations selling to the utility or scheduling with ISO. Serves data to other clients</t>
  </si>
  <si>
    <t>Third Party</t>
  </si>
  <si>
    <t>Any application or person, external to CMS, may also include external utilities or retail service providers.</t>
  </si>
  <si>
    <t>Complex Billing</t>
  </si>
  <si>
    <t>EDM</t>
  </si>
  <si>
    <t>Supports utility-specific meter and device management processes including load profiling, complex billing and energy settlement processes. The solution provides functionality for metering and measuring load shapes, settling energy quantities, managing schedules and billing interval customers. A central database supports the import, monitoring, validation and storing of all time-series data</t>
  </si>
  <si>
    <t>Message Bus</t>
  </si>
  <si>
    <t>Exchange Infrastructure XI</t>
  </si>
  <si>
    <t>Third Party Organizations</t>
  </si>
  <si>
    <t>Neigborhood Aggregator</t>
  </si>
  <si>
    <t>Corporate Data Center</t>
  </si>
  <si>
    <t>The data center for the commercial and business applications that serve the enterprise</t>
  </si>
  <si>
    <t>SCADA (Gas Transmission and Storage)</t>
  </si>
  <si>
    <t>Transformer Load Monitoring</t>
  </si>
  <si>
    <t>TLM is an analysis performed using one or more third-party applications, and combines both customer load data and network connectivity information to estimate/predict the loading of individual line transformers. TLM serves to identify over- and under-loaded transformers for optimum use of capital budget to replace aging assets and improved feeder network planning.</t>
  </si>
  <si>
    <t>OMS</t>
  </si>
  <si>
    <t>System that uses customer information, SCADA information and AMI system information to help identify locations of outages. Determination of outage locations is based on the system's knowledge of the power system topology. An Outage Management System enables the utility’s operations personnel to identify and resolve electrical outages. It also performs historical reliability performance analysis. OMS applications may interface with the utility’s customer contact center (or interactive voice response system) to communicate outage situation and restoration status to the customers, as well as, field service applications to send and receive outage related data to the utility field personnel</t>
  </si>
  <si>
    <t>Wide Area Network</t>
  </si>
  <si>
    <t>WAN</t>
  </si>
  <si>
    <t>Power Quality Event Controller</t>
  </si>
  <si>
    <t>System responsible for collecting Power Quality Events from the AMI.</t>
  </si>
  <si>
    <t>Distribution Operation Center</t>
  </si>
  <si>
    <t>Advanced Metering Infrastructure</t>
  </si>
  <si>
    <t>Gas Line Worker - Cathodic</t>
  </si>
  <si>
    <t>Operates and maintains the corrosion protection system in the field</t>
  </si>
  <si>
    <t>Load Model System</t>
  </si>
  <si>
    <t>IDR Load Forecasting</t>
  </si>
  <si>
    <t>Gas Control</t>
  </si>
  <si>
    <t>Controls Gas T&amp;S operations through the Gas T&amp;S SCADA in the utility’s service area.</t>
  </si>
  <si>
    <t>Data Retriever</t>
  </si>
  <si>
    <t>Recloser</t>
  </si>
  <si>
    <t>A device that is used to control the logic of reclosing a circuit breaker after a fault</t>
  </si>
  <si>
    <t>Neighborhood Area Network</t>
  </si>
  <si>
    <t>NAN</t>
  </si>
  <si>
    <t>A collection of neighborhood area aggregators that serve as a network which links the repeaters, meters and/or premise gateways back to the utility.</t>
  </si>
  <si>
    <t>Maintenance Analyst</t>
  </si>
  <si>
    <t>Person that examines failed AMI meters and AMI system components. Is also responsible for finding the most efficient way of maintaining AMI meter inventories.</t>
  </si>
  <si>
    <t>Remote Fault Indicator</t>
  </si>
  <si>
    <t>A fault indicator that sends notice of a fault to a central system</t>
  </si>
  <si>
    <t>Operation Data Collection and Store (Enterprise)</t>
  </si>
  <si>
    <t>ODCS is an operational data manager used to collect distribution power system data, from such field systems as, SCADA, automated distribution devices, and then provides access to that data to distribution engineers and operators and systems such as outage management systems and circuit analysis tools.</t>
  </si>
  <si>
    <t>Public Service Commission</t>
  </si>
  <si>
    <t>MPSC</t>
  </si>
  <si>
    <t>State organization that regulates the Electric &amp; Gas utilities</t>
  </si>
  <si>
    <t>Customer Representative</t>
  </si>
  <si>
    <t>CSR</t>
  </si>
  <si>
    <t>Gas Meter Inspection Tracking System</t>
  </si>
  <si>
    <t>GMITS</t>
  </si>
  <si>
    <t>Usage Measurement Aggregation</t>
  </si>
  <si>
    <t>System responsible for aggregation of the Bundled Customer Usage meter data.</t>
  </si>
  <si>
    <t>Distribution Design</t>
  </si>
  <si>
    <t>CES</t>
  </si>
  <si>
    <t>Plans and designs for new business service and capacity</t>
  </si>
  <si>
    <t>Intelligent Grid Agents</t>
  </si>
  <si>
    <t>Intelligent grid agents are decentralized grid systems that gather data (from the distribution monitoring nodes or devices), make decisions about local switching and control functions of these distribution devices based on predictive modeling, and communicate with centralized grid control centers.</t>
  </si>
  <si>
    <t>Grid Control Center</t>
  </si>
  <si>
    <t>System Control Center</t>
  </si>
  <si>
    <t>The GCC controls grid operations through the EMS, SCADA and DCMS in the utility’s control area.</t>
  </si>
  <si>
    <t>DRAACS</t>
  </si>
  <si>
    <t>CRM/B or Customer Care</t>
  </si>
  <si>
    <t>Principal Field Leader (Gas)</t>
  </si>
  <si>
    <t>PFL</t>
  </si>
  <si>
    <t>Information Technology Department</t>
  </si>
  <si>
    <t>IS&amp;T</t>
  </si>
  <si>
    <t>Provides the IT skills to support the Business and Comercial applicaions</t>
  </si>
  <si>
    <t>Cathodic Test Station</t>
  </si>
  <si>
    <t>A node used to read the corrosion control status at test locations. Test Stations may be several feet to miles away from Meters.</t>
  </si>
  <si>
    <t>Hand Held Computer</t>
  </si>
  <si>
    <t>Unknown/Unauthorized Person</t>
  </si>
  <si>
    <t>Market Operations (Day Ahead and Real Time)</t>
  </si>
  <si>
    <t>ES&amp;T</t>
  </si>
  <si>
    <t>Other Technical Applications</t>
  </si>
  <si>
    <t>Applications that require monitoring and control of field elements that for security reasons must reside on an isolated secure network</t>
  </si>
  <si>
    <t>People and Organizations</t>
  </si>
  <si>
    <t>AMI Component Vendor</t>
  </si>
  <si>
    <t>Supplier of AMI meters or AMI communication system components</t>
  </si>
  <si>
    <t>Other Corporate Applications</t>
  </si>
  <si>
    <t>Enterprise applications that are not part of the EAS but are usually integrated with it.</t>
  </si>
  <si>
    <t>Edge Data Center</t>
  </si>
  <si>
    <t>Energy Auditor</t>
  </si>
  <si>
    <t>Retrieves and analyzes customer load profile for the purpose of rate selection, equipment sizing and other purposes</t>
  </si>
  <si>
    <t>Gas Measurement Team</t>
  </si>
  <si>
    <t>Gas Measurement Team analyzes lost and unaccounted for gas (LAUF) exception report</t>
  </si>
  <si>
    <t>Enterprise Asset Management</t>
  </si>
  <si>
    <t>(EAM) supports the business processes for the planning, construction, operation, maintenance, and decommissioning of power plants and waterworks as well as the business processes for planning,enhancement, operation, maintenance, and support of utility grids. The functionality includes Work Clearance Management and particular Mobile Asset Management scenarios for Utilities.</t>
  </si>
  <si>
    <t>SCADA (Gas Distribution)</t>
  </si>
  <si>
    <t>System used to monitor and control the gas standard pressure system</t>
  </si>
  <si>
    <t>Load Control Device</t>
  </si>
  <si>
    <t>Meter Data Unification System</t>
  </si>
  <si>
    <t>Telecom Control Center</t>
  </si>
  <si>
    <t>SAC</t>
  </si>
  <si>
    <t>Collection of people &amp; systems that dispatch calls to fix communication problems.</t>
  </si>
  <si>
    <t>Production Resource Planning</t>
  </si>
  <si>
    <t>Transaction Strategies</t>
  </si>
  <si>
    <t>Customer Account Manager</t>
  </si>
  <si>
    <t>CAM</t>
  </si>
  <si>
    <t>Representative assigned to interface with specific Commercial and Industrial accounts</t>
  </si>
  <si>
    <t>Power Quality Analyst</t>
  </si>
  <si>
    <t>Utility employed staff that is responsible for the review, analysis and reporting of Power Quality Data gathered by the utility. How does this person differ from Authorized Distribution Personnel? D2, Scenarios 1 and 2 might imply they are the same person.</t>
  </si>
  <si>
    <t>Gas Measurement System</t>
  </si>
  <si>
    <t>Gas Measurement Software – performs LAUF calculations based on input from multiple data sources. Current system (new in 2007)</t>
  </si>
  <si>
    <t>Meter Data Unification System Technician</t>
  </si>
  <si>
    <t>Meter Data Unification System Technician is an individual trained in dealing with the complexities of interval data retrieval and storage.</t>
  </si>
  <si>
    <t>Remote Circuit Switch</t>
  </si>
  <si>
    <t>A distribution switch that is operable from a remote location</t>
  </si>
  <si>
    <t>Third Party Vendor</t>
  </si>
  <si>
    <t>A vendor outside the utility, that may or may not be hired by the customer, which needs to monitor customer equipment status and power consumption.</t>
  </si>
  <si>
    <t>Interval Data Management</t>
  </si>
  <si>
    <t>May participate in acceptance testing of upgrade. Need to review and improve this actor description.</t>
  </si>
  <si>
    <t>Premise Gateway</t>
  </si>
  <si>
    <t>CSV17AFBA81</t>
  </si>
  <si>
    <t>CSVA998F5F4</t>
  </si>
  <si>
    <t>CSV42D2DDB0</t>
  </si>
  <si>
    <t>CSVAC234AA1</t>
  </si>
  <si>
    <t>CSVB03BF040</t>
  </si>
  <si>
    <t>CSVB01F0833</t>
  </si>
  <si>
    <t>Is notified of equipment failures either through a lack of data communication or other messages.</t>
  </si>
  <si>
    <t>CSVA115E02D</t>
  </si>
  <si>
    <t>CSVD1CF8CC0</t>
  </si>
  <si>
    <t>The Independent System Operator, or is the regional transmission system operator. The regional transmission system, regional grid, is operated independently of the suppliers and load aggregators by the ISO. The ISO is sort of like the traffic cop charged with balancing the electricity and the flow on the grid.</t>
  </si>
  <si>
    <t>CSVD28DAA60</t>
  </si>
  <si>
    <t>CSV11F408E4</t>
  </si>
  <si>
    <t>CSV1C19DFCF</t>
  </si>
  <si>
    <t>CSV951B4B8E</t>
  </si>
  <si>
    <t>CSVF4AEE88B</t>
  </si>
  <si>
    <t>CSV9BFE2AC6</t>
  </si>
  <si>
    <t>CSV68EED63B</t>
  </si>
  <si>
    <t>Advanced revenue meter that enables two-way data communications capability with the utility. The meter will receive, record, display and transmit energy and other related data (e.g. interval and register energy data for billing, hourly pricing, tamper event, etc.) to and from authorized systems such as an AMI Head-End or MDUS. AMI meters may also provide other advanced remote functions (where applicable) such as remote connect/disconnect, prepayment, net metering, load limiting, etc. AMI meters will consist of the following two AMI meter categories, based on the size of the customer service connection: AMI (simple) meters will typically be used for residential and small C&amp;I service installations. Whereas, AMI (complex) meters will typically be used for large C&amp;I service installations that require more channels of data and complex data transmittal functions, e.g., power quality events, voltage and harmonics, etc.</t>
  </si>
  <si>
    <t>CSV3D3D8ABA</t>
  </si>
  <si>
    <t>CSVA161272B</t>
  </si>
  <si>
    <t>Dispatches Gas crews and coordinates Gas leak response</t>
  </si>
  <si>
    <t>CSV82907807</t>
  </si>
  <si>
    <t>CSV8D453F6B</t>
  </si>
  <si>
    <t>CSVA45222B9</t>
  </si>
  <si>
    <t>CSVE5B78AF8</t>
  </si>
  <si>
    <t>CSV7BB234D6</t>
  </si>
  <si>
    <t>Utility employed staff that in case of an outage (power failure) uses the Outage Management System (OMS) to determine the problem and deploy repair crews.</t>
  </si>
  <si>
    <t>CSVE0449221</t>
  </si>
  <si>
    <t>CSV26FA9328</t>
  </si>
  <si>
    <t>CSVF12EC1D1</t>
  </si>
  <si>
    <t>CSVE0013B1C</t>
  </si>
  <si>
    <t>Customer-owned premise system which interfaces with the AMI (through the customer premise gateway) to provide services for load management and distributed generation. Additionally, may provide the customer ability to control customer-owned equipment independent of the AMI</t>
  </si>
  <si>
    <t>CSV520356E7</t>
  </si>
  <si>
    <t>CSV72B5F1D3</t>
  </si>
  <si>
    <t>Need to revise to align with our CEA/ SAP Supply Chain view (DHJ will contact our Supply Chain team for an improved definition)…Is responsible to distribute meters to the Field Person as required and to salvage failed meters if necessary. Also responsible to track the movement of the meter by scanning the meter into the AMI Management System. AMI Management System determines inventories in district along with Procurement Analyst.</t>
  </si>
  <si>
    <t>CSVD4142567</t>
  </si>
  <si>
    <t>CSV6F113B9F</t>
  </si>
  <si>
    <t>A hypothetical enhanced ruggedized laptop computer device that will be used by a Field Person. It has a wireless connection to the utility which communicates installed service points and other information the Field Person may need to perform their job function. The device also has the ability to resolve work orders and communicate information directly to the AMI meter (Installed service point, old meter ID and old meter final reading.) This device will likely communicate directly with AMI Management System and/or the Material Management System (Supply Chain). This device will need to have the ability to communicate with the multiple technologies that the utility may choose to implement (i.e. RF, PLC, pager, GPRS or other to meters and customer side devices such as PCT’s and other load control devices) so a common field tool is used by all. Tool should also be capable of programming meter when required, capturing meter information by scanning meter (RFID or bar code), and providing GPS LAT/LONG for confirmation with the system.</t>
  </si>
  <si>
    <t>CSV50C1AB1D</t>
  </si>
  <si>
    <t>Utility employed staff responsible to distribute AMI meters to the field person as required and to salvage failed AMI meters if necessary. Also responsible to track the movement of the AMI meter by scanning the AMI meter into the meter management system.</t>
  </si>
  <si>
    <t>CSVB3F7703F</t>
  </si>
  <si>
    <t>WMS is a mobile communications application used to dispatch and manage field resources, and track and update service order status. WMS applications will interface with the Enterprise Application Suite to update service order status and asset-related data.</t>
  </si>
  <si>
    <t>CSV075196AE</t>
  </si>
  <si>
    <t>Meter storage location. There are multiple warehouses and warehousing levels within the utility. For this use case the distinctions are warehouse for company wide warehouse and district for local warehouse.</t>
  </si>
  <si>
    <t>CSV637EB405</t>
  </si>
  <si>
    <t>This actor is a high-level architecture container which includes the neighborhood aggregators, distribution automation nodes and repeater. Working together the field elements provide the wide-area and neighborhood-area networks necessary to reach the customer premise with two-way communications.</t>
  </si>
  <si>
    <t>CSV0916424C</t>
  </si>
  <si>
    <t>CSV225193DC</t>
  </si>
  <si>
    <t>First utility personnel to contact an AMI meter. Responsibilities are to accept the meters upon delivery from manufacturer and forward to meter shop for testing, receive tested meters back from the meter shop, ship successfully tested meters to districts, and return failed meters to manufacturer for repair.</t>
  </si>
  <si>
    <t>CSVC60BDE21</t>
  </si>
  <si>
    <t>CSV6D927856</t>
  </si>
  <si>
    <t>The Utility website is a platform allowing for customers to view their usage and cost data when the customer is not on site and/or to perform usage and cost analysis. The Customer Portal also provides electronic services for utility customers. Customers with Internet access can easily self-register at their utility companies and use specific electronic services to change account information, display and pay bills, perform move-in and move-out processes, and enter meter-reading data.</t>
  </si>
  <si>
    <t>CSV2CC2CEBD</t>
  </si>
  <si>
    <t>CSV9AF8B3D4</t>
  </si>
  <si>
    <t>ESI</t>
  </si>
  <si>
    <t>Utility employed staff that works on AMI meters in the field. Installs, troubleshoots and repairs or replaces meters, components in meters, or associated devices. Needs to clear service orders as quickly as possible. Expected to have different skill levels compared to the existing utility field workers today. Performs installation and maintenance activities on meters, associated devices and AMI system components. Requires a detailed work order which will include a clear description of the problem reported.</t>
  </si>
  <si>
    <t>CSV0DE19AF4</t>
  </si>
  <si>
    <t>CSV104EFC2C</t>
  </si>
  <si>
    <t>CSVAA0EC9A9</t>
  </si>
  <si>
    <t>CSVD98C7EFF</t>
  </si>
  <si>
    <t>Utility organization that uses kW and kWh production data to evaluate the effect of load, (distributed) generation, pricing and contracts on the T&amp;D Systems. On behalf of infrastructure forecasts non operational data with real time access is normally not necessary, but a few evaluation scenarios will require the ability to poll meters installed on distributed generation and evaluate results in a fast time (30 minutes or less)</t>
  </si>
  <si>
    <t>CSVFABC20BA</t>
  </si>
  <si>
    <t>CSV7F7C3AD3</t>
  </si>
  <si>
    <t>CSV64B920E3</t>
  </si>
  <si>
    <t>The Energy Trader(s) purchases and sells electricity in the day-ahead market and forward. The day-ahead market typically closes sufficiently before the scheduling deadline, allowing the ISO the time to review matched schedules (trades between market participants). Ultimately, actual meter data is matched with the energy schedule to determine settlement charges.</t>
  </si>
  <si>
    <t>CSV3B3A654D</t>
  </si>
  <si>
    <t>CSVC01E6565</t>
  </si>
  <si>
    <t>CSVF42818C7</t>
  </si>
  <si>
    <t>CSV3AF88F63</t>
  </si>
  <si>
    <t>CSVC2468F7C</t>
  </si>
  <si>
    <t>CSV35D5AF3C</t>
  </si>
  <si>
    <t>CSVF523C279</t>
  </si>
  <si>
    <t>CSV2C518895</t>
  </si>
  <si>
    <t>System to interface with, replace and/or extend other utility systems to identify future AMI meter inventories and deployment schedules. Also orders and tracks AMI meters or any other AMI equipment needed by the utility. Could be included or separate from the Meter Management System.</t>
  </si>
  <si>
    <t>CSVF09DC324</t>
  </si>
  <si>
    <t>System that acts as a global data repository for information about each AMI meter, as opposed to the AMI System, which gathers metering data from each meter. This system orders the installation of AMI meters and sends the order to the installer. Meter management system will track status of meters such as never set, installed, removed, salvaged, and returned to manufacturer for repair. Could also include the capabilities described in Meter Forecasting System. and make data available to authorized systems.</t>
  </si>
  <si>
    <t>CSVD22F158B</t>
  </si>
  <si>
    <t>CSVF102BA23</t>
  </si>
  <si>
    <t>CSV578A8B20</t>
  </si>
  <si>
    <t>Utility’s QFR department uses KW and KWH production data to comply with regulatory agencies' reporting requirements (non operational data) - No real time requirements</t>
  </si>
  <si>
    <t>CSV37D620AC</t>
  </si>
  <si>
    <t>This device will enable customers to view their usage and cost data within their home or business. Data will be passed to this device via the AMI. Only utility approved devices will be able to connect to the AMI network and receive data and communication through the AMI.</t>
  </si>
  <si>
    <t>CSVF9C07EBE</t>
  </si>
  <si>
    <t>CSV052312B4</t>
  </si>
  <si>
    <t>CSV2F5C059F</t>
  </si>
  <si>
    <t>Required on inside gas meter locations to report potential leaks due to corrosion in place of the sniff test performed by the meter reader</t>
  </si>
  <si>
    <t>CSV4929F1BF</t>
  </si>
  <si>
    <t>System to track all the components and the inspection records of a complex electric meter installation. The system is designed to record all pertinent information about the installation through its entire life cycle</t>
  </si>
  <si>
    <t>CSVA5CC037E</t>
  </si>
  <si>
    <t>System used by operators of electric utility grids to monitor, control, and optimize the performance of the generation and/or transmission system.</t>
  </si>
  <si>
    <t>CSV49EFEF9C</t>
  </si>
  <si>
    <t>Meter owned and operated by a gas and/or water utility operating within the utility's electric service territory. The AMI communication module enables two-way data communications capability with the utility. The meter will receive, record, display and transmit energy and other related data (e.g. interval and register energy data for billing, hourly pricing, tamper event, etc.) to and from the electric meter or in some cases an AMI Head-End or MDUS Overlap with Third Party Meter actor</t>
  </si>
  <si>
    <t>CSV6BFF17CD</t>
  </si>
  <si>
    <t>Equipment directly connected to load devices capable of receiving curtailment signals and carrying out the requests or otherwise responding to them. Would also include an Energy Management system described above.</t>
  </si>
  <si>
    <t>CSVCAE321F7</t>
  </si>
  <si>
    <t>This actor is a communications device connected to a switch or controller on the distribution system. The AMI Communication Network is used to send signals from the DCMS system to the distribution automation node in order to control the automated distribution asset.</t>
  </si>
  <si>
    <t>CSVE256E000</t>
  </si>
  <si>
    <t>CSVA833D83B</t>
  </si>
  <si>
    <t>Name</t>
  </si>
  <si>
    <t>Notes</t>
  </si>
  <si>
    <t>Type</t>
  </si>
  <si>
    <t>Stereotype</t>
  </si>
  <si>
    <t>Alias</t>
  </si>
  <si>
    <t>CSV_KEY</t>
  </si>
  <si>
    <t>CSV_PARENT_KEY</t>
  </si>
  <si>
    <t>Process Orchestration</t>
  </si>
  <si>
    <t xml:space="preserve">Including process and information model management, integration adapters, event processing, operational administration, error monitoring and handling, service planning, and information governance. </t>
  </si>
  <si>
    <t>Actor</t>
  </si>
  <si>
    <t>CSV43E71380</t>
  </si>
  <si>
    <t>CSV7AA4F8F7</t>
  </si>
  <si>
    <t>BPL/PLC</t>
  </si>
  <si>
    <t>CSVBF473238</t>
  </si>
  <si>
    <t>CSV3E36541A</t>
  </si>
  <si>
    <t>Web Presentation</t>
  </si>
  <si>
    <t>CSV901D087C</t>
  </si>
  <si>
    <t>CSV3062B031</t>
  </si>
  <si>
    <t>Networks</t>
  </si>
  <si>
    <t>CSV92B8A4AE</t>
  </si>
  <si>
    <t>Energy Management</t>
  </si>
  <si>
    <t>CSVFF4138DC</t>
  </si>
  <si>
    <t>CSVC084DDB5</t>
  </si>
  <si>
    <t>Private Wireless</t>
  </si>
  <si>
    <t>CSV1FC2C5DC</t>
  </si>
  <si>
    <t>CSV78D6B2E5</t>
  </si>
  <si>
    <t>User Roles</t>
  </si>
  <si>
    <t>CSV3CDC14B0</t>
  </si>
  <si>
    <t>Geographic Information System</t>
  </si>
  <si>
    <t>CSVF3F7A8D0</t>
  </si>
  <si>
    <t>Automated Data Exchange</t>
  </si>
  <si>
    <t>The Automated Data Exchange system.</t>
  </si>
  <si>
    <t>CSV1FF05784</t>
  </si>
  <si>
    <t>CSV81723649</t>
  </si>
  <si>
    <t>Information Services</t>
  </si>
  <si>
    <t>Demand Aggregator</t>
  </si>
  <si>
    <t>CSV3715F059</t>
  </si>
  <si>
    <t>Automated Metering Infrastructure</t>
  </si>
  <si>
    <t>CSV669FD947</t>
  </si>
  <si>
    <t>CSV68789914</t>
  </si>
  <si>
    <t>PTSN</t>
  </si>
  <si>
    <t>CSVAE8B9EB8</t>
  </si>
  <si>
    <t>Meter Data Management</t>
  </si>
  <si>
    <t>CSVBE875923</t>
  </si>
  <si>
    <t>Storage and Computing Infrastructure</t>
  </si>
  <si>
    <t xml:space="preserve">Including networking and processing hardware and software, message and file transport, queuing, identity and permissions, monitoring, inventory, metrics reporting and analysis. </t>
  </si>
  <si>
    <t>CSVFFC803AD</t>
  </si>
  <si>
    <t>Regulator</t>
  </si>
  <si>
    <t>PUC</t>
  </si>
  <si>
    <t>CSVFA21B954</t>
  </si>
  <si>
    <t>Meter Specific Networks</t>
  </si>
  <si>
    <t>Utility Systems</t>
  </si>
  <si>
    <t>CSVA10C5D3B</t>
  </si>
  <si>
    <t>Data Collection Systems</t>
  </si>
  <si>
    <t>3rd Party</t>
  </si>
  <si>
    <t>Data Warehouse</t>
  </si>
  <si>
    <t>CSV3371E871</t>
  </si>
  <si>
    <t>Consumer</t>
  </si>
  <si>
    <t>Individual utility customer who desires greater visibility into their consumption information.</t>
  </si>
  <si>
    <t>Customer</t>
  </si>
  <si>
    <t>CSV72B7D30A</t>
  </si>
  <si>
    <t>Outage Management System</t>
  </si>
  <si>
    <t>CSV2C657816</t>
  </si>
  <si>
    <t>Mesh RF</t>
  </si>
  <si>
    <t>CSV99C956AC</t>
  </si>
  <si>
    <t>Retailer</t>
  </si>
  <si>
    <t>CSVC3EB0F5E</t>
  </si>
  <si>
    <t>Home Area Networks</t>
  </si>
  <si>
    <t>CSV4B7AB606</t>
  </si>
  <si>
    <t>Customer Information System</t>
  </si>
  <si>
    <t>CSVCCC31303</t>
  </si>
  <si>
    <t>Administrator</t>
  </si>
  <si>
    <t xml:space="preserve">An administrator of a system, including all tasks necessary to keep it running. Can be split up among multiple groups with a helpdesk to route calls to the appropriate people required to keep the systems running. </t>
  </si>
  <si>
    <t>CSV6F41F982</t>
  </si>
  <si>
    <t>Demand Response</t>
  </si>
  <si>
    <t>CSVF2DD0347</t>
  </si>
  <si>
    <t>Wide Area Networks</t>
  </si>
  <si>
    <t>Public Wireless</t>
  </si>
  <si>
    <t>CSVD9DD16FD</t>
  </si>
  <si>
    <t>Utility</t>
  </si>
  <si>
    <t>Business entity that provides electricity / gas / water to Consumer.</t>
  </si>
  <si>
    <t>Meter Data Systems</t>
  </si>
  <si>
    <t>Customer Service Representative</t>
  </si>
  <si>
    <t>CSVEE93921D</t>
  </si>
  <si>
    <t>#</t>
  </si>
  <si>
    <t>Acronym</t>
  </si>
  <si>
    <t>Logical Components</t>
  </si>
  <si>
    <t>Description / Key Business Functions</t>
  </si>
  <si>
    <t xml:space="preserve">Map to IEC 61968-9 </t>
  </si>
  <si>
    <t>AMI HE</t>
  </si>
  <si>
    <t>AMI Head-End</t>
  </si>
  <si>
    <t>A system that acts as a gateway to communicate between utility enterprise systems and field devices (mostly AMI meters) through AMI network. Allow two way communications between enterprise systems and AMI network and devices.</t>
  </si>
  <si>
    <t>Each Head-End typically works with a vendor specific AMI network technology</t>
  </si>
  <si>
    <t xml:space="preserve">Metering System </t>
  </si>
  <si>
    <t>AMI MAM</t>
  </si>
  <si>
    <t>AMI Meter Asset Maintenance</t>
  </si>
  <si>
    <t xml:space="preserve">A system that helps the AMI meter testing, tracking and maintenance activity planning. </t>
  </si>
  <si>
    <t xml:space="preserve">An EAM may not be specific enough to support all AMI meter related testing and tracking needs. </t>
  </si>
  <si>
    <t>Metering Maintenance</t>
  </si>
  <si>
    <t>AMI NAM</t>
  </si>
  <si>
    <t>AMI Network Asset Maintenance</t>
  </si>
  <si>
    <t>DR</t>
  </si>
  <si>
    <t>DR Name</t>
  </si>
  <si>
    <t xml:space="preserve">A system that manages the maintenance of the AMI network assets. </t>
  </si>
  <si>
    <t>May be part of a utility enterprise asset management system or part of the utility telecommunication network assets maintenance system</t>
  </si>
  <si>
    <t>AMI NM</t>
  </si>
  <si>
    <t>AMI Network Management</t>
  </si>
  <si>
    <t xml:space="preserve">A system that manages the operations of the AMI network and devices. </t>
  </si>
  <si>
    <t>May or may not be part of the AMI Head-End</t>
  </si>
  <si>
    <t>AMI SM</t>
  </si>
  <si>
    <t>AMI Event Service Manager</t>
  </si>
  <si>
    <t xml:space="preserve">This is a system that sits on top of the AMI HES and provides a way for someone who wants to poll a specific meter to be able to do so transparently. A system that acts as a gateway to communicate between utility enterprise systems and field devices (mostly AMI meters) through AMI network. </t>
  </si>
  <si>
    <t xml:space="preserve">Ability for Customer Service Representatives and other business personnel to query specific devices to resolve issues in a short period of time.  </t>
  </si>
  <si>
    <t>Routing of alert and alarms in near real time</t>
  </si>
  <si>
    <t>This assumes that there are multiple head ends – either from a single vendor (scale of implementation) or multiple AMI vendors on site. Most AMI HES are not designed to pass near real time information and are typically polled.  </t>
  </si>
  <si>
    <t>C&amp;I DRM</t>
  </si>
  <si>
    <t>C&amp;I Customer Demand Resource Management</t>
  </si>
  <si>
    <t>Manages the information that is provided by C&amp;I customers including large building owners on the ability of their buildings to handle price signals and demand response requests. Ties the C&amp;I customer needs including building management systems into the DR world</t>
  </si>
  <si>
    <t>This system is the larger site brother to the HAN MS and manages the intelligent building system signals to large commercial and industrial sites</t>
  </si>
  <si>
    <t>CIA</t>
  </si>
  <si>
    <t>Customer Information Analysis</t>
  </si>
  <si>
    <t>A date warehouse that includes customer data and new AMI meter interval readings and consumptions</t>
  </si>
  <si>
    <t>May be part of a utility Enterprise Data Warehouse</t>
  </si>
  <si>
    <t>CIM</t>
  </si>
  <si>
    <t>Customer Information Management</t>
  </si>
  <si>
    <t xml:space="preserve">A system that manages customer interaction, billing and issues resolution. </t>
  </si>
  <si>
    <t>Customer Information and Billing (61968-8)</t>
  </si>
  <si>
    <t>CPA (C&amp;I)</t>
  </si>
  <si>
    <t>Customer Presentment &amp; Analysis (C&amp;I)</t>
  </si>
  <si>
    <t>A system (Portal) for C&amp;I customers to access and analyze interval data for their energy management needs</t>
  </si>
  <si>
    <t>CPA (Residential)</t>
  </si>
  <si>
    <t>Customer Presentment &amp; Analysis (Residential)</t>
  </si>
  <si>
    <t>A system (Portal) for Residential customers to access and analyze interval data for their energy management needs</t>
  </si>
  <si>
    <t>CRM</t>
  </si>
  <si>
    <t xml:space="preserve">Customer Relationship Management </t>
  </si>
  <si>
    <t xml:space="preserve">A system to manage customer relationship including marketing campaigns, programs, promotions, etc. </t>
  </si>
  <si>
    <t>A system that can notify customers (especially C&amp;I customers) via email/page/SMS about upcoming events (such as DR, price triggers, etc.). This system may provide grouping facilities, ability to set event priorities, customize messages, etc.</t>
  </si>
  <si>
    <t xml:space="preserve">This may be used for Demand Response program management relative to AMI. </t>
  </si>
  <si>
    <t>DEA</t>
  </si>
  <si>
    <t>Distribution Engineering Analysis</t>
  </si>
  <si>
    <t>A database that provides network, equipment/asset, load profile, and other engineering related data for engineering analysis and reporting needs.</t>
  </si>
  <si>
    <t>Load Management System</t>
  </si>
  <si>
    <t>DMS</t>
  </si>
  <si>
    <t>Distribution Management</t>
  </si>
  <si>
    <t xml:space="preserve">A system that manages the distribution network operations. </t>
  </si>
  <si>
    <t xml:space="preserve">May include advance distribution automation features of a typical Smart Grid capabilities. </t>
  </si>
  <si>
    <t>Network Operations (61968-3)</t>
  </si>
  <si>
    <t>DOA</t>
  </si>
  <si>
    <t>Distribution Operational Analysis</t>
  </si>
  <si>
    <t>A database that provides distribution operational history and near real time data for operational analysis and reporting.</t>
  </si>
  <si>
    <t>DRM</t>
  </si>
  <si>
    <t>Demand Response Management</t>
  </si>
  <si>
    <t>A system that manages the demand response programs from utility point of view. Includes load control, integration with DMS, and DR program management. Uses historical and externally input data to make predictions and what-if analysis for DR purposes</t>
  </si>
  <si>
    <t>DSCADA</t>
  </si>
  <si>
    <t>Distribution SCADA</t>
  </si>
  <si>
    <t xml:space="preserve">A SCADA system for the purpose of distribution operation. </t>
  </si>
  <si>
    <t>EAM</t>
  </si>
  <si>
    <t xml:space="preserve">Enterprise Asset Management </t>
  </si>
  <si>
    <t xml:space="preserve">A system that manages the utility enterprise assets including network equipments and others.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</si>
</sst>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5">
    <font>
      <sz val="10"/>
      <name val="Arial"/>
      <family val="0"/>
    </font>
    <font>
      <sz val="8"/>
      <name val="Arial"/>
      <family val="2"/>
    </font>
    <font>
      <b/>
      <sz val="10"/>
      <name val="Arial"/>
      <family val="2"/>
    </font>
    <font>
      <b/>
      <sz val="9"/>
      <name val="Times New Roman"/>
      <family val="1"/>
    </font>
    <font>
      <sz val="9"/>
      <name val="Times New Roman"/>
      <family val="1"/>
    </font>
    <font>
      <u val="single"/>
      <sz val="10"/>
      <color indexed="12"/>
      <name val="Arial"/>
      <family val="2"/>
    </font>
    <font>
      <u val="single"/>
      <sz val="10"/>
      <color indexed="36"/>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30">
    <xf numFmtId="0" fontId="0" fillId="0" borderId="0" xfId="0" applyAlignment="1">
      <alignment/>
    </xf>
    <xf numFmtId="0" fontId="3" fillId="4" borderId="10" xfId="0" applyFont="1" applyFill="1" applyBorder="1" applyAlignment="1">
      <alignment horizontal="center" vertical="top" wrapText="1"/>
    </xf>
    <xf numFmtId="0" fontId="3" fillId="4" borderId="11" xfId="0" applyFont="1" applyFill="1" applyBorder="1" applyAlignment="1">
      <alignment vertical="top" wrapText="1"/>
    </xf>
    <xf numFmtId="0" fontId="3" fillId="0" borderId="12" xfId="0" applyFont="1" applyBorder="1" applyAlignment="1">
      <alignment horizontal="right" vertical="top" wrapText="1"/>
    </xf>
    <xf numFmtId="0" fontId="3" fillId="0" borderId="13" xfId="0" applyFont="1" applyBorder="1" applyAlignment="1">
      <alignment vertical="top" wrapText="1"/>
    </xf>
    <xf numFmtId="0" fontId="4" fillId="0" borderId="13" xfId="0" applyFont="1" applyBorder="1" applyAlignment="1">
      <alignment vertical="top" wrapText="1"/>
    </xf>
    <xf numFmtId="0" fontId="0" fillId="0" borderId="0" xfId="0" applyAlignment="1">
      <alignment vertical="top" wrapText="1"/>
    </xf>
    <xf numFmtId="0" fontId="4" fillId="0" borderId="14" xfId="0" applyFont="1" applyBorder="1" applyAlignment="1">
      <alignment vertical="top" wrapText="1"/>
    </xf>
    <xf numFmtId="0" fontId="3" fillId="0" borderId="12" xfId="0" applyFont="1" applyBorder="1" applyAlignment="1">
      <alignment vertical="top" wrapText="1"/>
    </xf>
    <xf numFmtId="0" fontId="3" fillId="0" borderId="15" xfId="0" applyFont="1" applyBorder="1" applyAlignment="1">
      <alignment vertical="top" wrapText="1"/>
    </xf>
    <xf numFmtId="0" fontId="2" fillId="0" borderId="0" xfId="0" applyFont="1" applyAlignment="1">
      <alignment/>
    </xf>
    <xf numFmtId="0" fontId="2" fillId="0" borderId="0" xfId="0" applyFont="1" applyAlignment="1">
      <alignment wrapText="1"/>
    </xf>
    <xf numFmtId="0" fontId="0" fillId="0" borderId="0" xfId="0" applyAlignment="1">
      <alignment wrapText="1"/>
    </xf>
    <xf numFmtId="0" fontId="2" fillId="0" borderId="0" xfId="0" applyFont="1" applyAlignment="1">
      <alignment vertical="top"/>
    </xf>
    <xf numFmtId="0" fontId="2" fillId="0" borderId="0" xfId="0" applyFont="1" applyAlignment="1">
      <alignment vertical="top" wrapText="1"/>
    </xf>
    <xf numFmtId="0" fontId="0" fillId="0" borderId="0" xfId="0" applyAlignment="1">
      <alignment vertical="top"/>
    </xf>
    <xf numFmtId="0" fontId="0" fillId="20" borderId="0" xfId="0" applyFill="1" applyAlignment="1">
      <alignment/>
    </xf>
    <xf numFmtId="0" fontId="2" fillId="8" borderId="0" xfId="0" applyFont="1" applyFill="1" applyAlignment="1">
      <alignment/>
    </xf>
    <xf numFmtId="0" fontId="5" fillId="0" borderId="0" xfId="53" applyAlignment="1" applyProtection="1">
      <alignment/>
      <protection/>
    </xf>
    <xf numFmtId="0" fontId="5" fillId="0" borderId="0" xfId="53" applyAlignment="1" applyProtection="1">
      <alignment vertical="top"/>
      <protection/>
    </xf>
    <xf numFmtId="0" fontId="0" fillId="0" borderId="0" xfId="0" applyFont="1" applyAlignment="1">
      <alignment/>
    </xf>
    <xf numFmtId="0" fontId="4" fillId="0" borderId="16" xfId="0" applyFont="1" applyBorder="1" applyAlignment="1">
      <alignment vertical="top" wrapText="1"/>
    </xf>
    <xf numFmtId="0" fontId="4" fillId="0" borderId="12" xfId="0" applyFont="1" applyBorder="1" applyAlignment="1">
      <alignment vertical="top" wrapText="1"/>
    </xf>
    <xf numFmtId="0" fontId="3" fillId="0" borderId="16" xfId="0" applyFont="1" applyBorder="1" applyAlignment="1">
      <alignment horizontal="right" vertical="top" wrapText="1"/>
    </xf>
    <xf numFmtId="0" fontId="3" fillId="0" borderId="17" xfId="0" applyFont="1" applyBorder="1" applyAlignment="1">
      <alignment horizontal="right" vertical="top" wrapText="1"/>
    </xf>
    <xf numFmtId="0" fontId="3" fillId="0" borderId="12" xfId="0" applyFont="1" applyBorder="1" applyAlignment="1">
      <alignment horizontal="righ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12" xfId="0" applyFont="1" applyBorder="1" applyAlignment="1">
      <alignment vertical="top" wrapText="1"/>
    </xf>
    <xf numFmtId="0" fontId="4" fillId="0" borderId="17"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P24" sqref="P24"/>
    </sheetView>
  </sheetViews>
  <sheetFormatPr defaultColWidth="9.140625" defaultRowHeight="12.75"/>
  <sheetData/>
  <printOptions/>
  <pageMargins left="0.75" right="0.75" top="1" bottom="1" header="0.5" footer="0.5"/>
  <pageSetup horizontalDpi="600" verticalDpi="600" orientation="portrait" r:id="rId3"/>
  <legacyDrawing r:id="rId2"/>
  <oleObjects>
    <oleObject progId="Word.Document.8" shapeId="804248" r:id="rId1"/>
  </oleObjects>
</worksheet>
</file>

<file path=xl/worksheets/sheet2.xml><?xml version="1.0" encoding="utf-8"?>
<worksheet xmlns="http://schemas.openxmlformats.org/spreadsheetml/2006/main" xmlns:r="http://schemas.openxmlformats.org/officeDocument/2006/relationships">
  <dimension ref="A1:Y160"/>
  <sheetViews>
    <sheetView tabSelected="1" zoomScalePageLayoutView="0" workbookViewId="0" topLeftCell="A1">
      <pane ySplit="1" topLeftCell="BM2" activePane="bottomLeft" state="frozen"/>
      <selection pane="topLeft" activeCell="A1" sqref="A1"/>
      <selection pane="bottomLeft" activeCell="C2" sqref="C2"/>
    </sheetView>
  </sheetViews>
  <sheetFormatPr defaultColWidth="9.140625" defaultRowHeight="12.75"/>
  <cols>
    <col min="1" max="1" width="4.28125" style="0" customWidth="1"/>
    <col min="2" max="2" width="2.421875" style="0" customWidth="1"/>
    <col min="3" max="3" width="28.57421875" style="0" customWidth="1"/>
    <col min="4" max="4" width="2.28125" style="0" customWidth="1"/>
    <col min="5" max="5" width="0.85546875" style="16" customWidth="1"/>
    <col min="6" max="6" width="4.28125" style="0" customWidth="1"/>
    <col min="7" max="7" width="2.421875" style="0" customWidth="1"/>
    <col min="8" max="8" width="28.57421875" style="0" customWidth="1"/>
    <col min="9" max="9" width="2.28125" style="0" customWidth="1"/>
    <col min="10" max="10" width="0.85546875" style="16" customWidth="1"/>
    <col min="11" max="11" width="4.28125" style="0" customWidth="1"/>
    <col min="12" max="12" width="2.421875" style="0" customWidth="1"/>
    <col min="13" max="13" width="28.57421875" style="0" customWidth="1"/>
    <col min="14" max="14" width="2.28125" style="0" customWidth="1"/>
    <col min="15" max="15" width="0.85546875" style="16" customWidth="1"/>
    <col min="16" max="16" width="4.28125" style="0" customWidth="1"/>
    <col min="17" max="17" width="2.421875" style="0" customWidth="1"/>
    <col min="18" max="18" width="28.57421875" style="0" customWidth="1"/>
    <col min="19" max="19" width="2.28125" style="0" customWidth="1"/>
    <col min="20" max="20" width="0.85546875" style="16" customWidth="1"/>
    <col min="21" max="21" width="4.28125" style="0" customWidth="1"/>
    <col min="22" max="22" width="2.421875" style="0" customWidth="1"/>
    <col min="23" max="23" width="28.57421875" style="0" customWidth="1"/>
    <col min="24" max="24" width="2.28125" style="0" customWidth="1"/>
    <col min="25" max="25" width="0.85546875" style="16" customWidth="1"/>
  </cols>
  <sheetData>
    <row r="1" spans="1:25" s="17" customFormat="1" ht="12.75">
      <c r="A1" s="17" t="s">
        <v>308</v>
      </c>
      <c r="B1" s="17" t="s">
        <v>338</v>
      </c>
      <c r="C1" s="17" t="s">
        <v>309</v>
      </c>
      <c r="E1" s="17" t="s">
        <v>315</v>
      </c>
      <c r="F1" s="17" t="s">
        <v>310</v>
      </c>
      <c r="G1" s="17" t="s">
        <v>338</v>
      </c>
      <c r="H1" s="17" t="s">
        <v>311</v>
      </c>
      <c r="J1" s="17" t="s">
        <v>315</v>
      </c>
      <c r="K1" s="17" t="s">
        <v>658</v>
      </c>
      <c r="L1" s="17" t="s">
        <v>338</v>
      </c>
      <c r="M1" s="17" t="s">
        <v>659</v>
      </c>
      <c r="O1" s="17" t="s">
        <v>315</v>
      </c>
      <c r="P1" s="17" t="s">
        <v>312</v>
      </c>
      <c r="Q1" s="17" t="s">
        <v>338</v>
      </c>
      <c r="R1" s="17" t="s">
        <v>313</v>
      </c>
      <c r="T1" s="17" t="s">
        <v>315</v>
      </c>
      <c r="U1" s="17" t="s">
        <v>149</v>
      </c>
      <c r="V1" s="17" t="s">
        <v>338</v>
      </c>
      <c r="W1" s="17" t="s">
        <v>134</v>
      </c>
      <c r="Y1" s="17" t="s">
        <v>315</v>
      </c>
    </row>
    <row r="2" spans="1:24" ht="12.75">
      <c r="A2">
        <v>5</v>
      </c>
      <c r="B2">
        <v>0</v>
      </c>
      <c r="C2" t="str">
        <f>IF(A2&gt;0,VLOOKUP(A2,SRS!B:G,3,0),"")</f>
        <v>AMI Event Service Manager</v>
      </c>
      <c r="D2" s="18" t="str">
        <f>IF(A2&gt;0,HYPERLINK(current_filename&amp;"SRS!D"&amp;MATCH(A2,SRS!B:B,0),"&gt;"),"")</f>
        <v>&gt;</v>
      </c>
      <c r="F2">
        <v>12</v>
      </c>
      <c r="G2">
        <v>1</v>
      </c>
      <c r="H2" t="str">
        <f>IF(F2&gt;0,VLOOKUP(F2,ADE!B:G,2,0),"")</f>
        <v>Automated Metering Infrastructure</v>
      </c>
      <c r="I2" s="18" t="str">
        <f>IF(F2&gt;0,HYPERLINK(current_filename&amp;"ADE!C"&amp;MATCH(F2,ADE!B:B,0),"&gt;"),"")</f>
        <v>&gt;</v>
      </c>
      <c r="K2">
        <v>0</v>
      </c>
      <c r="L2">
        <v>0</v>
      </c>
      <c r="M2">
        <f>IF(K2&gt;0,VLOOKUP(K2,'DR'!B:G,2,0),"")</f>
      </c>
      <c r="N2" s="18">
        <f>IF(K2&gt;0,HYPERLINK(current_filename&amp;"DR!C"&amp;MATCH(K2,'DR'!B:B,0),"&gt;"),"")</f>
      </c>
      <c r="P2">
        <v>89</v>
      </c>
      <c r="Q2">
        <v>1</v>
      </c>
      <c r="R2" t="str">
        <f>IF(P2&gt;0,VLOOKUP(P2,AMI!B:G,3,0),"")</f>
        <v>Advanced Metering Infrastructure</v>
      </c>
      <c r="S2" s="18" t="str">
        <f>IF(P2&gt;0,HYPERLINK(current_filename&amp;"AMI!D"&amp;MATCH(P2,AMI!B:B,0),"&gt;"),"")</f>
        <v>&gt;</v>
      </c>
      <c r="U2">
        <v>0</v>
      </c>
      <c r="V2">
        <v>0</v>
      </c>
      <c r="X2" s="18">
        <f>IF(U2&gt;0,HYPERLINK(current_filename&amp;"HAN!C"&amp;MATCH(U2,AMI!B:B,0),"&gt;"),"")</f>
      </c>
    </row>
    <row r="3" spans="1:24" ht="12.75">
      <c r="A3">
        <v>0</v>
      </c>
      <c r="B3">
        <v>0</v>
      </c>
      <c r="C3">
        <f>IF(A3&gt;0,VLOOKUP(A3,SRS!B:G,3,0),"")</f>
      </c>
      <c r="D3" s="18">
        <f>IF(A3&gt;0,HYPERLINK(current_filename&amp;"SRS!D"&amp;MATCH(A3,SRS!B:B,0),"&gt;"),"")</f>
      </c>
      <c r="F3">
        <v>17</v>
      </c>
      <c r="G3">
        <v>1</v>
      </c>
      <c r="H3" t="str">
        <f>IF(F3&gt;0,VLOOKUP(F3,ADE!B:G,2,0),"")</f>
        <v>Meter Specific Networks</v>
      </c>
      <c r="I3" s="18" t="str">
        <f>IF(F3&gt;0,HYPERLINK(current_filename&amp;"ADE!C"&amp;MATCH(F3,ADE!B:B,0),"&gt;"),"")</f>
        <v>&gt;</v>
      </c>
      <c r="K3">
        <v>0</v>
      </c>
      <c r="L3">
        <v>0</v>
      </c>
      <c r="M3">
        <f>IF(K3&gt;0,VLOOKUP(K3,'DR'!B:G,2,0),"")</f>
      </c>
      <c r="N3" s="18">
        <f>IF(K3&gt;0,HYPERLINK(current_filename&amp;"DR!C"&amp;MATCH(K3,'DR'!B:B,0),"&gt;"),"")</f>
      </c>
      <c r="P3">
        <v>38</v>
      </c>
      <c r="Q3">
        <v>1</v>
      </c>
      <c r="R3" t="str">
        <f>IF(P3&gt;0,VLOOKUP(P3,AMI!B:G,3,0),"")</f>
        <v>AMI Communication Network</v>
      </c>
      <c r="S3" s="18" t="str">
        <f>IF(P3&gt;0,HYPERLINK(current_filename&amp;"AMI!D"&amp;MATCH(P3,AMI!B:B,0),"&gt;"),"")</f>
        <v>&gt;</v>
      </c>
      <c r="U3">
        <v>0</v>
      </c>
      <c r="V3">
        <v>0</v>
      </c>
      <c r="X3" s="18">
        <f>IF(U3&gt;0,HYPERLINK(current_filename&amp;"HAN!C"&amp;MATCH(U3,AMI!B:B,0),"&gt;"),"")</f>
      </c>
    </row>
    <row r="4" spans="1:24" ht="12.75">
      <c r="A4">
        <v>0</v>
      </c>
      <c r="B4">
        <v>0</v>
      </c>
      <c r="C4">
        <f>IF(A4&gt;0,VLOOKUP(A4,SRS!B:G,3,0),"")</f>
      </c>
      <c r="D4" s="18">
        <f>IF(A4&gt;0,HYPERLINK(current_filename&amp;"SRS!D"&amp;MATCH(A4,SRS!B:B,0),"&gt;"),"")</f>
      </c>
      <c r="F4">
        <v>9</v>
      </c>
      <c r="G4">
        <v>0</v>
      </c>
      <c r="H4" t="str">
        <f>IF(F4&gt;0,VLOOKUP(F4,ADE!B:G,2,0),"")</f>
        <v>Automated Data Exchange</v>
      </c>
      <c r="I4" s="18" t="str">
        <f>IF(F4&gt;0,HYPERLINK(current_filename&amp;"ADE!C"&amp;MATCH(F4,ADE!B:B,0),"&gt;"),"")</f>
        <v>&gt;</v>
      </c>
      <c r="K4">
        <v>0</v>
      </c>
      <c r="L4">
        <v>0</v>
      </c>
      <c r="M4">
        <f>IF(K4&gt;0,VLOOKUP(K4,'DR'!B:G,2,0),"")</f>
      </c>
      <c r="N4" s="18">
        <f>IF(K4&gt;0,HYPERLINK(current_filename&amp;"DR!C"&amp;MATCH(K4,'DR'!B:B,0),"&gt;"),"")</f>
      </c>
      <c r="P4">
        <v>116</v>
      </c>
      <c r="Q4">
        <v>0</v>
      </c>
      <c r="R4" t="str">
        <f>IF(P4&gt;0,VLOOKUP(P4,AMI!B:G,3,0),"")</f>
        <v>AMI Component Vendor</v>
      </c>
      <c r="S4" s="18" t="str">
        <f>IF(P4&gt;0,HYPERLINK(current_filename&amp;"AMI!D"&amp;MATCH(P4,AMI!B:B,0),"&gt;"),"")</f>
        <v>&gt;</v>
      </c>
      <c r="U4">
        <v>0</v>
      </c>
      <c r="V4">
        <v>0</v>
      </c>
      <c r="X4" s="18">
        <f>IF(U4&gt;0,HYPERLINK(current_filename&amp;"HAN!C"&amp;MATCH(U4,AMI!B:B,0),"&gt;"),"")</f>
      </c>
    </row>
    <row r="5" spans="1:24" ht="12.75">
      <c r="A5">
        <v>3</v>
      </c>
      <c r="B5">
        <v>0</v>
      </c>
      <c r="C5" t="str">
        <f>IF(A5&gt;0,VLOOKUP(A5,SRS!B:G,3,0),"")</f>
        <v>AMI Network Asset Maintenance</v>
      </c>
      <c r="D5" s="18" t="str">
        <f>IF(A5&gt;0,HYPERLINK(current_filename&amp;"SRS!D"&amp;MATCH(A5,SRS!B:B,0),"&gt;"),"")</f>
        <v>&gt;</v>
      </c>
      <c r="F5">
        <v>28</v>
      </c>
      <c r="G5">
        <v>0</v>
      </c>
      <c r="H5" t="str">
        <f>IF(F5&gt;0,VLOOKUP(F5,ADE!B:G,2,0),"")</f>
        <v>Administrator</v>
      </c>
      <c r="I5" s="18" t="str">
        <f>IF(F5&gt;0,HYPERLINK(current_filename&amp;"ADE!C"&amp;MATCH(F5,ADE!B:B,0),"&gt;"),"")</f>
        <v>&gt;</v>
      </c>
      <c r="K5">
        <v>0</v>
      </c>
      <c r="L5">
        <v>0</v>
      </c>
      <c r="M5">
        <f>IF(K5&gt;0,VLOOKUP(K5,'DR'!B:G,2,0),"")</f>
      </c>
      <c r="N5" s="18">
        <f>IF(K5&gt;0,HYPERLINK(current_filename&amp;"DR!C"&amp;MATCH(K5,'DR'!B:B,0),"&gt;"),"")</f>
      </c>
      <c r="P5">
        <v>42</v>
      </c>
      <c r="Q5">
        <v>0</v>
      </c>
      <c r="R5" t="str">
        <f>IF(P5&gt;0,VLOOKUP(P5,AMI!B:G,3,0),"")</f>
        <v>AMI Forecasting System</v>
      </c>
      <c r="S5" s="18" t="str">
        <f>IF(P5&gt;0,HYPERLINK(current_filename&amp;"AMI!D"&amp;MATCH(P5,AMI!B:B,0),"&gt;"),"")</f>
        <v>&gt;</v>
      </c>
      <c r="U5">
        <v>0</v>
      </c>
      <c r="V5">
        <v>0</v>
      </c>
      <c r="W5">
        <f>IF(U5&gt;0,VLOOKUP(U5,HAN!B:D,2,0),"")</f>
      </c>
      <c r="X5" s="18">
        <f>IF(U5&gt;0,HYPERLINK(current_filename&amp;"HAN!C"&amp;MATCH(U5,AMI!B:B,0),"&gt;"),"")</f>
      </c>
    </row>
    <row r="6" spans="1:24" ht="12.75">
      <c r="A6">
        <v>1</v>
      </c>
      <c r="B6">
        <v>1</v>
      </c>
      <c r="C6" t="str">
        <f>IF(A6&gt;0,VLOOKUP(A6,SRS!B:G,3,0),"")</f>
        <v>AMI Head-End</v>
      </c>
      <c r="D6" s="18" t="str">
        <f>IF(A6&gt;0,HYPERLINK(current_filename&amp;"SRS!D"&amp;MATCH(A6,SRS!B:B,0),"&gt;"),"")</f>
        <v>&gt;</v>
      </c>
      <c r="F6">
        <v>19</v>
      </c>
      <c r="G6">
        <v>1</v>
      </c>
      <c r="H6" t="str">
        <f>IF(F6&gt;0,VLOOKUP(F6,ADE!B:G,2,0),"")</f>
        <v>Data Collection Systems</v>
      </c>
      <c r="I6" s="18" t="str">
        <f>IF(F6&gt;0,HYPERLINK(current_filename&amp;"ADE!C"&amp;MATCH(F6,ADE!B:B,0),"&gt;"),"")</f>
        <v>&gt;</v>
      </c>
      <c r="K6">
        <v>0</v>
      </c>
      <c r="L6">
        <v>0</v>
      </c>
      <c r="M6">
        <f>IF(K6&gt;0,VLOOKUP(K6,'DR'!B:G,2,0),"")</f>
      </c>
      <c r="N6" s="18">
        <f>IF(K6&gt;0,HYPERLINK(current_filename&amp;"DR!C"&amp;MATCH(K6,'DR'!B:B,0),"&gt;"),"")</f>
      </c>
      <c r="P6">
        <v>44</v>
      </c>
      <c r="Q6">
        <v>1</v>
      </c>
      <c r="R6" t="str">
        <f>IF(P6&gt;0,VLOOKUP(P6,AMI!B:G,3,0),"")</f>
        <v>AMI Head End</v>
      </c>
      <c r="S6" s="18" t="str">
        <f>IF(P6&gt;0,HYPERLINK(current_filename&amp;"AMI!D"&amp;MATCH(P6,AMI!B:B,0),"&gt;"),"")</f>
        <v>&gt;</v>
      </c>
      <c r="U6">
        <v>1</v>
      </c>
      <c r="V6">
        <v>1</v>
      </c>
      <c r="W6" t="str">
        <f>IF(U6&gt;0,VLOOKUP(U6,HAN!B:D,2,0),"")</f>
        <v>AMI ?</v>
      </c>
      <c r="X6" s="18" t="str">
        <f>IF(U6&gt;0,HYPERLINK(current_filename&amp;"HAN!C"&amp;MATCH(U6,AMI!B:B,0),"&gt;"),"")</f>
        <v>&gt;</v>
      </c>
    </row>
    <row r="7" spans="1:24" ht="12.75">
      <c r="A7">
        <v>6</v>
      </c>
      <c r="B7">
        <v>0</v>
      </c>
      <c r="C7" t="str">
        <f>IF(A7&gt;0,VLOOKUP(A7,SRS!B:G,3,0),"")</f>
        <v>C&amp;I Customer Demand Resource Management</v>
      </c>
      <c r="D7" s="18" t="str">
        <f>IF(A7&gt;0,HYPERLINK(current_filename&amp;"SRS!D"&amp;MATCH(A7,SRS!B:B,0),"&gt;"),"")</f>
        <v>&gt;</v>
      </c>
      <c r="F7">
        <v>0</v>
      </c>
      <c r="G7">
        <v>0</v>
      </c>
      <c r="H7">
        <f>IF(F7&gt;0,VLOOKUP(F7,ADE!B:G,2,0),"")</f>
      </c>
      <c r="I7" s="18">
        <f>IF(F7&gt;0,HYPERLINK(current_filename&amp;"ADE!C"&amp;MATCH(F7,ADE!B:B,0),"&gt;"),"")</f>
      </c>
      <c r="K7">
        <v>0</v>
      </c>
      <c r="L7">
        <v>0</v>
      </c>
      <c r="M7">
        <f>IF(K7&gt;0,VLOOKUP(K7,'DR'!B:G,2,0),"")</f>
      </c>
      <c r="N7" s="18">
        <f>IF(K7&gt;0,HYPERLINK(current_filename&amp;"DR!C"&amp;MATCH(K7,'DR'!B:B,0),"&gt;"),"")</f>
      </c>
      <c r="P7">
        <v>24</v>
      </c>
      <c r="Q7">
        <v>0</v>
      </c>
      <c r="R7" t="str">
        <f>IF(P7&gt;0,VLOOKUP(P7,AMI!B:G,3,0),"")</f>
        <v>AMI Head End Operator</v>
      </c>
      <c r="S7" s="18" t="str">
        <f>IF(P7&gt;0,HYPERLINK(current_filename&amp;"AMI!D"&amp;MATCH(P7,AMI!B:B,0),"&gt;"),"")</f>
        <v>&gt;</v>
      </c>
      <c r="U7">
        <v>0</v>
      </c>
      <c r="V7">
        <v>0</v>
      </c>
      <c r="X7" s="18">
        <f>IF(U7&gt;0,HYPERLINK(current_filename&amp;"HAN!C"&amp;MATCH(U7,AMI!B:B,0),"&gt;"),"")</f>
      </c>
    </row>
    <row r="8" spans="1:24" ht="12.75">
      <c r="A8">
        <v>0</v>
      </c>
      <c r="B8">
        <v>0</v>
      </c>
      <c r="C8">
        <f>IF(A8&gt;0,VLOOKUP(A8,SRS!B:G,3,0),"")</f>
      </c>
      <c r="D8" s="18">
        <f>IF(A8&gt;0,HYPERLINK(current_filename&amp;"SRS!D"&amp;MATCH(A8,SRS!B:B,0),"&gt;"),"")</f>
      </c>
      <c r="F8">
        <v>0</v>
      </c>
      <c r="G8">
        <v>0</v>
      </c>
      <c r="H8">
        <f>IF(F8&gt;0,VLOOKUP(F8,ADE!B:G,2,0),"")</f>
      </c>
      <c r="I8" s="18">
        <f>IF(F8&gt;0,HYPERLINK(current_filename&amp;"ADE!C"&amp;MATCH(F8,ADE!B:B,0),"&gt;"),"")</f>
      </c>
      <c r="K8">
        <v>14</v>
      </c>
      <c r="L8">
        <v>0</v>
      </c>
      <c r="M8" t="str">
        <f>IF(K8&gt;0,VLOOKUP(K8,'DR'!B:G,2,0),"")</f>
        <v>Distributor</v>
      </c>
      <c r="N8" s="18" t="str">
        <f>IF(K8&gt;0,HYPERLINK(current_filename&amp;"DR!C"&amp;MATCH(K8,'DR'!B:B,0),"&gt;"),"")</f>
        <v>&gt;</v>
      </c>
      <c r="P8">
        <v>43</v>
      </c>
      <c r="Q8">
        <v>0</v>
      </c>
      <c r="R8" t="str">
        <f>IF(P8&gt;0,VLOOKUP(P8,AMI!B:G,3,0),"")</f>
        <v>AMI Management System</v>
      </c>
      <c r="S8" s="18" t="str">
        <f>IF(P8&gt;0,HYPERLINK(current_filename&amp;"AMI!D"&amp;MATCH(P8,AMI!B:B,0),"&gt;"),"")</f>
        <v>&gt;</v>
      </c>
      <c r="U8">
        <v>0</v>
      </c>
      <c r="V8">
        <v>0</v>
      </c>
      <c r="X8" s="18">
        <f>IF(U8&gt;0,HYPERLINK(current_filename&amp;"HAN!C"&amp;MATCH(U8,AMI!B:B,0),"&gt;"),"")</f>
      </c>
    </row>
    <row r="9" spans="1:24" ht="12.75">
      <c r="A9">
        <v>0</v>
      </c>
      <c r="B9">
        <v>0</v>
      </c>
      <c r="C9">
        <f>IF(A9&gt;0,VLOOKUP(A9,SRS!B:G,3,0),"")</f>
      </c>
      <c r="D9" s="18">
        <f>IF(A9&gt;0,HYPERLINK(current_filename&amp;"SRS!D"&amp;MATCH(A9,SRS!B:B,0),"&gt;"),"")</f>
      </c>
      <c r="F9">
        <v>33</v>
      </c>
      <c r="G9">
        <v>1</v>
      </c>
      <c r="H9" t="str">
        <f>IF(F9&gt;0,VLOOKUP(F9,ADE!B:G,2,0),"")</f>
        <v>Meter Data Systems</v>
      </c>
      <c r="I9" s="18" t="str">
        <f>IF(F9&gt;0,HYPERLINK(current_filename&amp;"ADE!C"&amp;MATCH(F9,ADE!B:B,0),"&gt;"),"")</f>
        <v>&gt;</v>
      </c>
      <c r="K9">
        <v>0</v>
      </c>
      <c r="L9">
        <v>0</v>
      </c>
      <c r="M9">
        <f>IF(K9&gt;0,VLOOKUP(K9,'DR'!B:G,2,0),"")</f>
      </c>
      <c r="N9" s="18">
        <f>IF(K9&gt;0,HYPERLINK(current_filename&amp;"DR!C"&amp;MATCH(K9,'DR'!B:B,0),"&gt;"),"")</f>
      </c>
      <c r="P9">
        <v>9</v>
      </c>
      <c r="Q9">
        <v>1</v>
      </c>
      <c r="R9" t="str">
        <f>IF(P9&gt;0,VLOOKUP(P9,AMI!B:G,3,0),"")</f>
        <v>AMI Meter</v>
      </c>
      <c r="S9" s="18" t="str">
        <f>IF(P9&gt;0,HYPERLINK(current_filename&amp;"AMI!D"&amp;MATCH(P9,AMI!B:B,0),"&gt;"),"")</f>
        <v>&gt;</v>
      </c>
      <c r="U9">
        <v>0</v>
      </c>
      <c r="V9">
        <v>0</v>
      </c>
      <c r="W9" s="20"/>
      <c r="X9" s="18">
        <f>IF(U9&gt;0,HYPERLINK(current_filename&amp;"HAN!C"&amp;MATCH(U9,AMI!B:B,0),"&gt;"),"")</f>
      </c>
    </row>
    <row r="10" spans="1:24" ht="12.75">
      <c r="A10">
        <v>4</v>
      </c>
      <c r="B10">
        <v>1</v>
      </c>
      <c r="C10" t="str">
        <f>IF(A10&gt;0,VLOOKUP(A10,SRS!B:G,3,0),"")</f>
        <v>AMI Network Management</v>
      </c>
      <c r="D10" s="18" t="str">
        <f>IF(A10&gt;0,HYPERLINK(current_filename&amp;"SRS!D"&amp;MATCH(A10,SRS!B:B,0),"&gt;"),"")</f>
        <v>&gt;</v>
      </c>
      <c r="F10">
        <v>0</v>
      </c>
      <c r="G10">
        <v>0</v>
      </c>
      <c r="H10">
        <f>IF(F10&gt;0,VLOOKUP(F10,ADE!B:G,2,0),"")</f>
      </c>
      <c r="I10" s="18">
        <f>IF(F10&gt;0,HYPERLINK(current_filename&amp;"ADE!C"&amp;MATCH(F10,ADE!B:B,0),"&gt;"),"")</f>
      </c>
      <c r="K10">
        <v>0</v>
      </c>
      <c r="L10">
        <v>0</v>
      </c>
      <c r="M10">
        <f>IF(K10&gt;0,VLOOKUP(K10,'DR'!B:G,2,0),"")</f>
      </c>
      <c r="N10" s="18">
        <f>IF(K10&gt;0,HYPERLINK(current_filename&amp;"DR!C"&amp;MATCH(K10,'DR'!B:B,0),"&gt;"),"")</f>
      </c>
      <c r="P10">
        <v>56</v>
      </c>
      <c r="Q10">
        <v>1</v>
      </c>
      <c r="R10" t="str">
        <f>IF(P10&gt;0,VLOOKUP(P10,AMI!B:G,3,0),"")</f>
        <v>AMI Network Management System</v>
      </c>
      <c r="S10" s="18" t="str">
        <f>IF(P10&gt;0,HYPERLINK(current_filename&amp;"AMI!D"&amp;MATCH(P10,AMI!B:B,0),"&gt;"),"")</f>
        <v>&gt;</v>
      </c>
      <c r="U10">
        <v>0</v>
      </c>
      <c r="V10">
        <v>0</v>
      </c>
      <c r="X10" s="18">
        <f>IF(U10&gt;0,HYPERLINK(current_filename&amp;"HAN!C"&amp;MATCH(U10,AMI!B:B,0),"&gt;"),"")</f>
      </c>
    </row>
    <row r="11" spans="1:24" ht="12.75">
      <c r="A11">
        <v>0</v>
      </c>
      <c r="B11">
        <v>0</v>
      </c>
      <c r="C11">
        <f>IF(A11&gt;0,VLOOKUP(A11,SRS!B:G,3,0),"")</f>
      </c>
      <c r="D11" s="18">
        <f>IF(A11&gt;0,HYPERLINK(current_filename&amp;"SRS!D"&amp;MATCH(A11,SRS!B:B,0),"&gt;"),"")</f>
      </c>
      <c r="F11">
        <v>21</v>
      </c>
      <c r="G11">
        <v>0</v>
      </c>
      <c r="H11" t="str">
        <f>IF(F11&gt;0,VLOOKUP(F11,ADE!B:G,2,0),"")</f>
        <v>Data Warehouse</v>
      </c>
      <c r="I11" s="18" t="str">
        <f>IF(F11&gt;0,HYPERLINK(current_filename&amp;"ADE!C"&amp;MATCH(F11,ADE!B:B,0),"&gt;"),"")</f>
        <v>&gt;</v>
      </c>
      <c r="K11">
        <v>0</v>
      </c>
      <c r="L11">
        <v>0</v>
      </c>
      <c r="M11">
        <f>IF(K11&gt;0,VLOOKUP(K11,'DR'!B:G,2,0),"")</f>
      </c>
      <c r="N11" s="18">
        <f>IF(K11&gt;0,HYPERLINK(current_filename&amp;"DR!C"&amp;MATCH(K11,'DR'!B:B,0),"&gt;"),"")</f>
      </c>
      <c r="P11">
        <v>67</v>
      </c>
      <c r="Q11">
        <v>0</v>
      </c>
      <c r="R11" t="str">
        <f>IF(P11&gt;0,VLOOKUP(P11,AMI!B:G,3,0),"")</f>
        <v>Authorized Distribution Personnel</v>
      </c>
      <c r="S11" s="18" t="str">
        <f>IF(P11&gt;0,HYPERLINK(current_filename&amp;"AMI!D"&amp;MATCH(P11,AMI!B:B,0),"&gt;"),"")</f>
        <v>&gt;</v>
      </c>
      <c r="U11">
        <v>0</v>
      </c>
      <c r="V11">
        <v>0</v>
      </c>
      <c r="X11" s="18">
        <f>IF(U11&gt;0,HYPERLINK(current_filename&amp;"HAN!C"&amp;MATCH(U11,AMI!B:B,0),"&gt;"),"")</f>
      </c>
    </row>
    <row r="12" spans="1:24" ht="12.75">
      <c r="A12">
        <v>11</v>
      </c>
      <c r="B12">
        <v>0</v>
      </c>
      <c r="C12" t="str">
        <f>IF(A12&gt;0,VLOOKUP(A12,SRS!B:G,3,0),"")</f>
        <v>Customer Relationship Management </v>
      </c>
      <c r="D12" s="18" t="str">
        <f>IF(A12&gt;0,HYPERLINK(current_filename&amp;"SRS!D"&amp;MATCH(A12,SRS!B:B,0),"&gt;"),"")</f>
        <v>&gt;</v>
      </c>
      <c r="F12">
        <v>11</v>
      </c>
      <c r="G12">
        <v>0</v>
      </c>
      <c r="H12" t="str">
        <f>IF(F12&gt;0,VLOOKUP(F12,ADE!B:G,2,0),"")</f>
        <v>Demand Aggregator</v>
      </c>
      <c r="I12" s="18" t="str">
        <f>IF(F12&gt;0,HYPERLINK(current_filename&amp;"ADE!C"&amp;MATCH(F12,ADE!B:B,0),"&gt;"),"")</f>
        <v>&gt;</v>
      </c>
      <c r="K12">
        <v>0</v>
      </c>
      <c r="L12">
        <v>0</v>
      </c>
      <c r="M12">
        <f>IF(K12&gt;0,VLOOKUP(K12,'DR'!B:G,2,0),"")</f>
      </c>
      <c r="N12" s="18">
        <f>IF(K12&gt;0,HYPERLINK(current_filename&amp;"DR!C"&amp;MATCH(K12,'DR'!B:B,0),"&gt;"),"")</f>
      </c>
      <c r="P12">
        <v>16</v>
      </c>
      <c r="Q12">
        <v>0</v>
      </c>
      <c r="R12" t="str">
        <f>IF(P12&gt;0,VLOOKUP(P12,AMI!B:G,3,0),"")</f>
        <v>Building Management System</v>
      </c>
      <c r="S12" s="18" t="str">
        <f>IF(P12&gt;0,HYPERLINK(current_filename&amp;"AMI!D"&amp;MATCH(P12,AMI!B:B,0),"&gt;"),"")</f>
        <v>&gt;</v>
      </c>
      <c r="U12">
        <v>0</v>
      </c>
      <c r="V12">
        <v>0</v>
      </c>
      <c r="X12" s="18">
        <f>IF(U12&gt;0,HYPERLINK(current_filename&amp;"HAN!C"&amp;MATCH(U12,AMI!B:B,0),"&gt;"),"")</f>
      </c>
    </row>
    <row r="13" spans="1:24" ht="12.75">
      <c r="A13">
        <v>0</v>
      </c>
      <c r="B13">
        <v>0</v>
      </c>
      <c r="C13">
        <f>IF(A13&gt;0,VLOOKUP(A13,SRS!B:G,3,0),"")</f>
      </c>
      <c r="D13" s="18">
        <f>IF(A13&gt;0,HYPERLINK(current_filename&amp;"SRS!D"&amp;MATCH(A13,SRS!B:B,0),"&gt;"),"")</f>
      </c>
      <c r="F13">
        <v>0</v>
      </c>
      <c r="G13">
        <v>0</v>
      </c>
      <c r="H13">
        <f>IF(F13&gt;0,VLOOKUP(F13,ADE!B:G,2,0),"")</f>
      </c>
      <c r="I13" s="18">
        <f>IF(F13&gt;0,HYPERLINK(current_filename&amp;"ADE!C"&amp;MATCH(F13,ADE!B:B,0),"&gt;"),"")</f>
      </c>
      <c r="K13">
        <v>0</v>
      </c>
      <c r="L13">
        <v>0</v>
      </c>
      <c r="M13">
        <f>IF(K13&gt;0,VLOOKUP(K13,'DR'!B:G,2,0),"")</f>
      </c>
      <c r="N13" s="18">
        <f>IF(K13&gt;0,HYPERLINK(current_filename&amp;"DR!C"&amp;MATCH(K13,'DR'!B:B,0),"&gt;"),"")</f>
      </c>
      <c r="P13">
        <v>74</v>
      </c>
      <c r="Q13">
        <v>0</v>
      </c>
      <c r="R13" t="str">
        <f>IF(P13&gt;0,VLOOKUP(P13,AMI!B:G,3,0),"")</f>
        <v>Capacitor Bank Controller</v>
      </c>
      <c r="S13" s="18" t="str">
        <f>IF(P13&gt;0,HYPERLINK(current_filename&amp;"AMI!D"&amp;MATCH(P13,AMI!B:B,0),"&gt;"),"")</f>
        <v>&gt;</v>
      </c>
      <c r="U13">
        <v>0</v>
      </c>
      <c r="V13">
        <v>0</v>
      </c>
      <c r="X13" s="18">
        <f>IF(U13&gt;0,HYPERLINK(current_filename&amp;"HAN!C"&amp;MATCH(U13,AMI!B:B,0),"&gt;"),"")</f>
      </c>
    </row>
    <row r="14" spans="1:24" ht="12.75">
      <c r="A14">
        <v>0</v>
      </c>
      <c r="B14">
        <v>0</v>
      </c>
      <c r="C14">
        <f>IF(A14&gt;0,VLOOKUP(A14,SRS!B:G,3,0),"")</f>
      </c>
      <c r="D14" s="18">
        <f>IF(A14&gt;0,HYPERLINK(current_filename&amp;"SRS!D"&amp;MATCH(A14,SRS!B:B,0),"&gt;"),"")</f>
      </c>
      <c r="F14">
        <v>0</v>
      </c>
      <c r="G14">
        <v>0</v>
      </c>
      <c r="H14">
        <f>IF(F14&gt;0,VLOOKUP(F14,ADE!B:G,2,0),"")</f>
      </c>
      <c r="I14" s="18">
        <f>IF(F14&gt;0,HYPERLINK(current_filename&amp;"ADE!C"&amp;MATCH(F14,ADE!B:B,0),"&gt;"),"")</f>
      </c>
      <c r="K14">
        <v>0</v>
      </c>
      <c r="L14">
        <v>0</v>
      </c>
      <c r="M14">
        <f>IF(K14&gt;0,VLOOKUP(K14,'DR'!B:G,2,0),"")</f>
      </c>
      <c r="N14" s="18">
        <f>IF(K14&gt;0,HYPERLINK(current_filename&amp;"DR!C"&amp;MATCH(K14,'DR'!B:B,0),"&gt;"),"")</f>
      </c>
      <c r="P14">
        <v>11</v>
      </c>
      <c r="Q14">
        <v>0</v>
      </c>
      <c r="R14" t="str">
        <f>IF(P14&gt;0,VLOOKUP(P14,AMI!B:G,3,0),"")</f>
        <v>Capacitor Control System</v>
      </c>
      <c r="S14" s="18" t="str">
        <f>IF(P14&gt;0,HYPERLINK(current_filename&amp;"AMI!D"&amp;MATCH(P14,AMI!B:B,0),"&gt;"),"")</f>
        <v>&gt;</v>
      </c>
      <c r="U14">
        <v>0</v>
      </c>
      <c r="V14">
        <v>0</v>
      </c>
      <c r="X14" s="18">
        <f>IF(U14&gt;0,HYPERLINK(current_filename&amp;"HAN!C"&amp;MATCH(U14,AMI!B:B,0),"&gt;"),"")</f>
      </c>
    </row>
    <row r="15" spans="1:24" ht="12.75">
      <c r="A15">
        <v>0</v>
      </c>
      <c r="B15">
        <v>0</v>
      </c>
      <c r="C15">
        <f>IF(A15&gt;0,VLOOKUP(A15,SRS!B:G,3,0),"")</f>
      </c>
      <c r="D15" s="18">
        <f>IF(A15&gt;0,HYPERLINK(current_filename&amp;"SRS!D"&amp;MATCH(A15,SRS!B:B,0),"&gt;"),"")</f>
      </c>
      <c r="F15">
        <v>0</v>
      </c>
      <c r="G15">
        <v>0</v>
      </c>
      <c r="H15">
        <f>IF(F15&gt;0,VLOOKUP(F15,ADE!B:G,2,0),"")</f>
      </c>
      <c r="I15" s="18">
        <f>IF(F15&gt;0,HYPERLINK(current_filename&amp;"ADE!C"&amp;MATCH(F15,ADE!B:B,0),"&gt;"),"")</f>
      </c>
      <c r="K15">
        <v>0</v>
      </c>
      <c r="L15">
        <v>0</v>
      </c>
      <c r="M15">
        <f>IF(K15&gt;0,VLOOKUP(K15,'DR'!B:G,2,0),"")</f>
      </c>
      <c r="N15" s="18">
        <f>IF(K15&gt;0,HYPERLINK(current_filename&amp;"DR!C"&amp;MATCH(K15,'DR'!B:B,0),"&gt;"),"")</f>
      </c>
      <c r="P15">
        <v>110</v>
      </c>
      <c r="Q15">
        <v>0</v>
      </c>
      <c r="R15" t="str">
        <f>IF(P15&gt;0,VLOOKUP(P15,AMI!B:G,3,0),"")</f>
        <v>Cathodic Test Station</v>
      </c>
      <c r="S15" s="18" t="str">
        <f>IF(P15&gt;0,HYPERLINK(current_filename&amp;"AMI!D"&amp;MATCH(P15,AMI!B:B,0),"&gt;"),"")</f>
        <v>&gt;</v>
      </c>
      <c r="U15">
        <v>0</v>
      </c>
      <c r="V15">
        <v>0</v>
      </c>
      <c r="X15" s="18">
        <f>IF(U15&gt;0,HYPERLINK(current_filename&amp;"HAN!C"&amp;MATCH(U15,AMI!B:B,0),"&gt;"),"")</f>
      </c>
    </row>
    <row r="16" spans="1:24" ht="12.75">
      <c r="A16">
        <v>0</v>
      </c>
      <c r="B16">
        <v>0</v>
      </c>
      <c r="C16">
        <f>IF(A16&gt;0,VLOOKUP(A16,SRS!B:G,3,0),"")</f>
      </c>
      <c r="D16" s="18">
        <f>IF(A16&gt;0,HYPERLINK(current_filename&amp;"SRS!D"&amp;MATCH(A16,SRS!B:B,0),"&gt;"),"")</f>
      </c>
      <c r="F16">
        <v>0</v>
      </c>
      <c r="G16">
        <v>0</v>
      </c>
      <c r="H16">
        <f>IF(F16&gt;0,VLOOKUP(F16,ADE!B:G,2,0),"")</f>
      </c>
      <c r="I16" s="18">
        <f>IF(F16&gt;0,HYPERLINK(current_filename&amp;"ADE!C"&amp;MATCH(F16,ADE!B:B,0),"&gt;"),"")</f>
      </c>
      <c r="K16">
        <v>8</v>
      </c>
      <c r="L16">
        <v>0</v>
      </c>
      <c r="M16" t="str">
        <f>IF(K16&gt;0,VLOOKUP(K16,'DR'!B:G,2,0),"")</f>
        <v>Settlement Agent</v>
      </c>
      <c r="N16" s="18" t="str">
        <f>IF(K16&gt;0,HYPERLINK(current_filename&amp;"DR!C"&amp;MATCH(K16,'DR'!B:B,0),"&gt;"),"")</f>
        <v>&gt;</v>
      </c>
      <c r="P16">
        <v>4</v>
      </c>
      <c r="Q16">
        <v>0</v>
      </c>
      <c r="R16" t="str">
        <f>IF(P16&gt;0,VLOOKUP(P16,AMI!B:G,3,0),"")</f>
        <v>Communication System Operator</v>
      </c>
      <c r="S16" s="18" t="str">
        <f>IF(P16&gt;0,HYPERLINK(current_filename&amp;"AMI!D"&amp;MATCH(P16,AMI!B:B,0),"&gt;"),"")</f>
        <v>&gt;</v>
      </c>
      <c r="U16">
        <v>0</v>
      </c>
      <c r="V16">
        <v>0</v>
      </c>
      <c r="X16" s="18">
        <f>IF(U16&gt;0,HYPERLINK(current_filename&amp;"HAN!C"&amp;MATCH(U16,AMI!B:B,0),"&gt;"),"")</f>
      </c>
    </row>
    <row r="17" spans="1:24" ht="12.75">
      <c r="A17">
        <v>0</v>
      </c>
      <c r="B17">
        <v>0</v>
      </c>
      <c r="C17">
        <f>IF(A17&gt;0,VLOOKUP(A17,SRS!B:G,3,0),"")</f>
      </c>
      <c r="D17" s="18">
        <f>IF(A17&gt;0,HYPERLINK(current_filename&amp;"SRS!D"&amp;MATCH(A17,SRS!B:B,0),"&gt;"),"")</f>
      </c>
      <c r="F17">
        <v>0</v>
      </c>
      <c r="G17">
        <v>0</v>
      </c>
      <c r="H17">
        <f>IF(F17&gt;0,VLOOKUP(F17,ADE!B:G,2,0),"")</f>
      </c>
      <c r="I17" s="18">
        <f>IF(F17&gt;0,HYPERLINK(current_filename&amp;"ADE!C"&amp;MATCH(F17,ADE!B:B,0),"&gt;"),"")</f>
      </c>
      <c r="K17">
        <v>9</v>
      </c>
      <c r="L17">
        <v>0</v>
      </c>
      <c r="M17" t="str">
        <f>IF(K17&gt;0,VLOOKUP(K17,'DR'!B:G,2,0),"")</f>
        <v>Small-Scale Merchant Generator</v>
      </c>
      <c r="N17" s="18" t="str">
        <f>IF(K17&gt;0,HYPERLINK(current_filename&amp;"DR!C"&amp;MATCH(K17,'DR'!B:B,0),"&gt;"),"")</f>
        <v>&gt;</v>
      </c>
      <c r="P17">
        <v>78</v>
      </c>
      <c r="Q17">
        <v>0</v>
      </c>
      <c r="R17" t="str">
        <f>IF(P17&gt;0,VLOOKUP(P17,AMI!B:G,3,0),"")</f>
        <v>Complex Billing</v>
      </c>
      <c r="S17" s="18" t="str">
        <f>IF(P17&gt;0,HYPERLINK(current_filename&amp;"AMI!D"&amp;MATCH(P17,AMI!B:B,0),"&gt;"),"")</f>
        <v>&gt;</v>
      </c>
      <c r="U17">
        <v>0</v>
      </c>
      <c r="V17">
        <v>0</v>
      </c>
      <c r="X17" s="18">
        <f>IF(U17&gt;0,HYPERLINK(current_filename&amp;"HAN!C"&amp;MATCH(U17,AMI!B:B,0),"&gt;"),"")</f>
      </c>
    </row>
    <row r="18" spans="1:24" ht="12.75">
      <c r="A18">
        <v>0</v>
      </c>
      <c r="B18">
        <v>0</v>
      </c>
      <c r="C18">
        <f>IF(A18&gt;0,VLOOKUP(A18,SRS!B:G,3,0),"")</f>
      </c>
      <c r="D18" s="18">
        <f>IF(A18&gt;0,HYPERLINK(current_filename&amp;"SRS!D"&amp;MATCH(A18,SRS!B:B,0),"&gt;"),"")</f>
      </c>
      <c r="F18">
        <v>24</v>
      </c>
      <c r="G18">
        <v>0</v>
      </c>
      <c r="H18" t="str">
        <f>IF(F18&gt;0,VLOOKUP(F18,ADE!B:G,2,0),"")</f>
        <v>Mesh RF</v>
      </c>
      <c r="I18" s="18" t="str">
        <f>IF(F18&gt;0,HYPERLINK(current_filename&amp;"ADE!C"&amp;MATCH(F18,ADE!B:B,0),"&gt;"),"")</f>
        <v>&gt;</v>
      </c>
      <c r="K18">
        <v>0</v>
      </c>
      <c r="L18">
        <v>0</v>
      </c>
      <c r="M18">
        <f>IF(K18&gt;0,VLOOKUP(K18,'DR'!B:G,2,0),"")</f>
      </c>
      <c r="N18" s="18">
        <f>IF(K18&gt;0,HYPERLINK(current_filename&amp;"DR!C"&amp;MATCH(K18,'DR'!B:B,0),"&gt;"),"")</f>
      </c>
      <c r="P18">
        <v>20</v>
      </c>
      <c r="Q18">
        <v>0</v>
      </c>
      <c r="R18" t="str">
        <f>IF(P18&gt;0,VLOOKUP(P18,AMI!B:G,3,0),"")</f>
        <v>Construction Maintenance Acct</v>
      </c>
      <c r="S18" s="18" t="str">
        <f>IF(P18&gt;0,HYPERLINK(current_filename&amp;"AMI!D"&amp;MATCH(P18,AMI!B:B,0),"&gt;"),"")</f>
        <v>&gt;</v>
      </c>
      <c r="U18">
        <v>0</v>
      </c>
      <c r="V18">
        <v>0</v>
      </c>
      <c r="X18" s="18">
        <f>IF(U18&gt;0,HYPERLINK(current_filename&amp;"HAN!C"&amp;MATCH(U18,AMI!B:B,0),"&gt;"),"")</f>
      </c>
    </row>
    <row r="19" spans="1:24" ht="12.75">
      <c r="A19">
        <v>0</v>
      </c>
      <c r="B19">
        <v>0</v>
      </c>
      <c r="C19">
        <f>IF(A19&gt;0,VLOOKUP(A19,SRS!B:G,3,0),"")</f>
      </c>
      <c r="D19" s="18">
        <f>IF(A19&gt;0,HYPERLINK(current_filename&amp;"SRS!D"&amp;MATCH(A19,SRS!B:B,0),"&gt;"),"")</f>
      </c>
      <c r="F19">
        <v>4</v>
      </c>
      <c r="G19">
        <v>0</v>
      </c>
      <c r="H19" t="str">
        <f>IF(F19&gt;0,VLOOKUP(F19,ADE!B:G,2,0),"")</f>
        <v>Networks</v>
      </c>
      <c r="I19" s="18" t="str">
        <f>IF(F19&gt;0,HYPERLINK(current_filename&amp;"ADE!C"&amp;MATCH(F19,ADE!B:B,0),"&gt;"),"")</f>
        <v>&gt;</v>
      </c>
      <c r="K19">
        <v>0</v>
      </c>
      <c r="L19">
        <v>0</v>
      </c>
      <c r="M19">
        <f>IF(K19&gt;0,VLOOKUP(K19,'DR'!B:G,2,0),"")</f>
      </c>
      <c r="N19" s="18">
        <f>IF(K19&gt;0,HYPERLINK(current_filename&amp;"DR!C"&amp;MATCH(K19,'DR'!B:B,0),"&gt;"),"")</f>
      </c>
      <c r="P19">
        <v>61</v>
      </c>
      <c r="Q19">
        <v>0</v>
      </c>
      <c r="R19" t="str">
        <f>IF(P19&gt;0,VLOOKUP(P19,AMI!B:G,3,0),"")</f>
        <v>Contract Meter Read Customer</v>
      </c>
      <c r="S19" s="18" t="str">
        <f>IF(P19&gt;0,HYPERLINK(current_filename&amp;"AMI!D"&amp;MATCH(P19,AMI!B:B,0),"&gt;"),"")</f>
        <v>&gt;</v>
      </c>
      <c r="U19">
        <v>0</v>
      </c>
      <c r="V19">
        <v>0</v>
      </c>
      <c r="X19" s="18">
        <f>IF(U19&gt;0,HYPERLINK(current_filename&amp;"HAN!C"&amp;MATCH(U19,AMI!B:B,0),"&gt;"),"")</f>
      </c>
    </row>
    <row r="20" spans="1:24" ht="12.75">
      <c r="A20">
        <v>0</v>
      </c>
      <c r="B20">
        <v>0</v>
      </c>
      <c r="C20">
        <f>IF(A20&gt;0,VLOOKUP(A20,SRS!B:G,3,0),"")</f>
      </c>
      <c r="D20" s="18">
        <f>IF(A20&gt;0,HYPERLINK(current_filename&amp;"SRS!D"&amp;MATCH(A20,SRS!B:B,0),"&gt;"),"")</f>
      </c>
      <c r="F20">
        <v>18</v>
      </c>
      <c r="G20">
        <v>1</v>
      </c>
      <c r="H20" t="str">
        <f>IF(F20&gt;0,VLOOKUP(F20,ADE!B:G,2,0),"")</f>
        <v>Utility Systems</v>
      </c>
      <c r="I20" s="18" t="str">
        <f>IF(F20&gt;0,HYPERLINK(current_filename&amp;"ADE!C"&amp;MATCH(F20,ADE!B:B,0),"&gt;"),"")</f>
        <v>&gt;</v>
      </c>
      <c r="K20">
        <v>0</v>
      </c>
      <c r="L20">
        <v>0</v>
      </c>
      <c r="M20">
        <f>IF(K20&gt;0,VLOOKUP(K20,'DR'!B:G,2,0),"")</f>
      </c>
      <c r="N20" s="18">
        <f>IF(K20&gt;0,HYPERLINK(current_filename&amp;"DR!C"&amp;MATCH(K20,'DR'!B:B,0),"&gt;"),"")</f>
      </c>
      <c r="P20">
        <v>82</v>
      </c>
      <c r="Q20">
        <v>1</v>
      </c>
      <c r="R20" t="str">
        <f>IF(P20&gt;0,VLOOKUP(P20,AMI!B:G,3,0),"")</f>
        <v>Corporate Data Center</v>
      </c>
      <c r="S20" s="18" t="str">
        <f>IF(P20&gt;0,HYPERLINK(current_filename&amp;"AMI!D"&amp;MATCH(P20,AMI!B:B,0),"&gt;"),"")</f>
        <v>&gt;</v>
      </c>
      <c r="U20">
        <v>0</v>
      </c>
      <c r="V20">
        <v>0</v>
      </c>
      <c r="X20" s="18">
        <f>IF(U20&gt;0,HYPERLINK(current_filename&amp;"HAN!C"&amp;MATCH(U20,AMI!B:B,0),"&gt;"),"")</f>
      </c>
    </row>
    <row r="21" spans="1:24" ht="12.75">
      <c r="A21">
        <v>0</v>
      </c>
      <c r="B21">
        <v>0</v>
      </c>
      <c r="C21">
        <f>IF(A21&gt;0,VLOOKUP(A21,SRS!B:G,3,0),"")</f>
      </c>
      <c r="D21" s="18">
        <f>IF(A21&gt;0,HYPERLINK(current_filename&amp;"SRS!D"&amp;MATCH(A21,SRS!B:B,0),"&gt;"),"")</f>
      </c>
      <c r="F21">
        <v>0</v>
      </c>
      <c r="G21">
        <v>0</v>
      </c>
      <c r="H21">
        <f>IF(F21&gt;0,VLOOKUP(F21,ADE!B:G,2,0),"")</f>
      </c>
      <c r="I21" s="18">
        <f>IF(F21&gt;0,HYPERLINK(current_filename&amp;"ADE!C"&amp;MATCH(F21,ADE!B:B,0),"&gt;"),"")</f>
      </c>
      <c r="K21">
        <v>0</v>
      </c>
      <c r="L21">
        <v>0</v>
      </c>
      <c r="M21">
        <f>IF(K21&gt;0,VLOOKUP(K21,'DR'!B:G,2,0),"")</f>
      </c>
      <c r="N21" s="18">
        <f>IF(K21&gt;0,HYPERLINK(current_filename&amp;"DR!C"&amp;MATCH(K21,'DR'!B:B,0),"&gt;"),"")</f>
      </c>
      <c r="P21">
        <v>18</v>
      </c>
      <c r="Q21">
        <v>0</v>
      </c>
      <c r="R21" t="str">
        <f>IF(P21&gt;0,VLOOKUP(P21,AMI!B:G,3,0),"")</f>
        <v>Corrosion Technician</v>
      </c>
      <c r="S21" s="18" t="str">
        <f>IF(P21&gt;0,HYPERLINK(current_filename&amp;"AMI!D"&amp;MATCH(P21,AMI!B:B,0),"&gt;"),"")</f>
        <v>&gt;</v>
      </c>
      <c r="U21">
        <v>0</v>
      </c>
      <c r="V21">
        <v>0</v>
      </c>
      <c r="X21" s="18">
        <f>IF(U21&gt;0,HYPERLINK(current_filename&amp;"HAN!C"&amp;MATCH(U21,AMI!B:B,0),"&gt;"),"")</f>
      </c>
    </row>
    <row r="22" spans="1:24" ht="12.75">
      <c r="A22">
        <v>24</v>
      </c>
      <c r="B22">
        <v>1</v>
      </c>
      <c r="C22" t="str">
        <f>IF(A22&gt;0,VLOOKUP(A22,SRS!B:G,3,0),"")</f>
        <v>Mobile Workforce Management </v>
      </c>
      <c r="D22" s="18" t="str">
        <f>IF(A22&gt;0,HYPERLINK(current_filename&amp;"SRS!D"&amp;MATCH(A22,SRS!B:B,0),"&gt;"),"")</f>
        <v>&gt;</v>
      </c>
      <c r="F22">
        <v>0</v>
      </c>
      <c r="G22">
        <v>0</v>
      </c>
      <c r="H22">
        <f>IF(F22&gt;0,VLOOKUP(F22,ADE!B:G,2,0),"")</f>
      </c>
      <c r="I22" s="18">
        <f>IF(F22&gt;0,HYPERLINK(current_filename&amp;"ADE!C"&amp;MATCH(F22,ADE!B:B,0),"&gt;"),"")</f>
      </c>
      <c r="K22">
        <v>0</v>
      </c>
      <c r="L22">
        <v>0</v>
      </c>
      <c r="M22">
        <f>IF(K22&gt;0,VLOOKUP(K22,'DR'!B:G,2,0),"")</f>
      </c>
      <c r="N22" s="18">
        <f>IF(K22&gt;0,HYPERLINK(current_filename&amp;"DR!C"&amp;MATCH(K22,'DR'!B:B,0),"&gt;"),"")</f>
      </c>
      <c r="P22">
        <v>13</v>
      </c>
      <c r="Q22">
        <v>1</v>
      </c>
      <c r="R22" t="str">
        <f>IF(P22&gt;0,VLOOKUP(P22,AMI!B:G,3,0),"")</f>
        <v>Crew Dispatcher</v>
      </c>
      <c r="S22" s="18" t="str">
        <f>IF(P22&gt;0,HYPERLINK(current_filename&amp;"AMI!D"&amp;MATCH(P22,AMI!B:B,0),"&gt;"),"")</f>
        <v>&gt;</v>
      </c>
      <c r="U22">
        <v>0</v>
      </c>
      <c r="V22">
        <v>0</v>
      </c>
      <c r="X22" s="18">
        <f>IF(U22&gt;0,HYPERLINK(current_filename&amp;"HAN!C"&amp;MATCH(U22,AMI!B:B,0),"&gt;"),"")</f>
      </c>
    </row>
    <row r="23" spans="1:24" ht="12.75">
      <c r="A23">
        <v>0</v>
      </c>
      <c r="B23">
        <v>0</v>
      </c>
      <c r="C23">
        <f>IF(A23&gt;0,VLOOKUP(A23,SRS!B:G,3,0),"")</f>
      </c>
      <c r="D23" s="18">
        <f>IF(A23&gt;0,HYPERLINK(current_filename&amp;"SRS!D"&amp;MATCH(A23,SRS!B:B,0),"&gt;"),"")</f>
      </c>
      <c r="F23">
        <v>22</v>
      </c>
      <c r="G23">
        <v>1</v>
      </c>
      <c r="H23" t="str">
        <f>IF(F23&gt;0,VLOOKUP(F23,ADE!B:G,2,0),"")</f>
        <v>Consumer</v>
      </c>
      <c r="I23" s="18" t="str">
        <f>IF(F23&gt;0,HYPERLINK(current_filename&amp;"ADE!C"&amp;MATCH(F23,ADE!B:B,0),"&gt;"),"")</f>
        <v>&gt;</v>
      </c>
      <c r="K23">
        <v>2</v>
      </c>
      <c r="L23">
        <v>1</v>
      </c>
      <c r="M23" t="str">
        <f>IF(K23&gt;0,VLOOKUP(K23,'DR'!B:G,2,0),"")</f>
        <v>Customer</v>
      </c>
      <c r="N23" s="18" t="str">
        <f>IF(K23&gt;0,HYPERLINK(current_filename&amp;"DR!C"&amp;MATCH(K23,'DR'!B:B,0),"&gt;"),"")</f>
        <v>&gt;</v>
      </c>
      <c r="P23">
        <v>75</v>
      </c>
      <c r="Q23">
        <v>1</v>
      </c>
      <c r="R23" t="str">
        <f>IF(P23&gt;0,VLOOKUP(P23,AMI!B:G,3,0),"")</f>
        <v>Customer</v>
      </c>
      <c r="S23" s="18" t="str">
        <f>IF(P23&gt;0,HYPERLINK(current_filename&amp;"AMI!D"&amp;MATCH(P23,AMI!B:B,0),"&gt;"),"")</f>
        <v>&gt;</v>
      </c>
      <c r="U23">
        <v>4</v>
      </c>
      <c r="V23">
        <v>1</v>
      </c>
      <c r="W23" s="20" t="s">
        <v>614</v>
      </c>
      <c r="X23" s="18" t="str">
        <f>IF(U23&gt;0,HYPERLINK(current_filename&amp;"HAN!C"&amp;MATCH(U23,AMI!B:B,0),"&gt;"),"")</f>
        <v>&gt;</v>
      </c>
    </row>
    <row r="24" spans="1:24" ht="12.75">
      <c r="A24">
        <v>0</v>
      </c>
      <c r="B24">
        <v>0</v>
      </c>
      <c r="C24">
        <f>IF(A24&gt;0,VLOOKUP(A24,SRS!B:G,3,0),"")</f>
      </c>
      <c r="D24" s="18">
        <f>IF(A24&gt;0,HYPERLINK(current_filename&amp;"SRS!D"&amp;MATCH(A24,SRS!B:B,0),"&gt;"),"")</f>
      </c>
      <c r="F24">
        <v>0</v>
      </c>
      <c r="G24">
        <v>0</v>
      </c>
      <c r="H24">
        <f>IF(F24&gt;0,VLOOKUP(F24,ADE!B:G,2,0),"")</f>
      </c>
      <c r="I24" s="18">
        <f>IF(F24&gt;0,HYPERLINK(current_filename&amp;"ADE!C"&amp;MATCH(F24,ADE!B:B,0),"&gt;"),"")</f>
      </c>
      <c r="K24">
        <v>1</v>
      </c>
      <c r="L24">
        <v>1</v>
      </c>
      <c r="M24" t="str">
        <f>IF(K24&gt;0,VLOOKUP(K24,'DR'!B:G,2,0),"")</f>
        <v>Billing Agent</v>
      </c>
      <c r="N24" s="18" t="str">
        <f>IF(K24&gt;0,HYPERLINK(current_filename&amp;"DR!C"&amp;MATCH(K24,'DR'!B:B,0),"&gt;"),"")</f>
        <v>&gt;</v>
      </c>
      <c r="P24">
        <v>127</v>
      </c>
      <c r="Q24">
        <v>1</v>
      </c>
      <c r="R24" t="str">
        <f>IF(P24&gt;0,VLOOKUP(P24,AMI!B:G,3,0),"")</f>
        <v>Customer Account Manager</v>
      </c>
      <c r="S24" s="18" t="str">
        <f>IF(P24&gt;0,HYPERLINK(current_filename&amp;"AMI!D"&amp;MATCH(P24,AMI!B:B,0),"&gt;"),"")</f>
        <v>&gt;</v>
      </c>
      <c r="U24">
        <v>0</v>
      </c>
      <c r="V24">
        <v>0</v>
      </c>
      <c r="X24" s="18">
        <f>IF(U24&gt;0,HYPERLINK(current_filename&amp;"HAN!C"&amp;MATCH(U24,AMI!B:B,0),"&gt;"),"")</f>
      </c>
    </row>
    <row r="25" spans="1:24" ht="12.75">
      <c r="A25">
        <v>0</v>
      </c>
      <c r="B25">
        <v>0</v>
      </c>
      <c r="C25">
        <f>IF(A25&gt;0,VLOOKUP(A25,SRS!B:G,3,0),"")</f>
      </c>
      <c r="D25" s="18">
        <f>IF(A25&gt;0,HYPERLINK(current_filename&amp;"SRS!D"&amp;MATCH(A25,SRS!B:B,0),"&gt;"),"")</f>
      </c>
      <c r="F25">
        <v>0</v>
      </c>
      <c r="G25">
        <v>0</v>
      </c>
      <c r="H25">
        <f>IF(F25&gt;0,VLOOKUP(F25,ADE!B:G,2,0),"")</f>
      </c>
      <c r="I25" s="18">
        <f>IF(F25&gt;0,HYPERLINK(current_filename&amp;"ADE!C"&amp;MATCH(F25,ADE!B:B,0),"&gt;"),"")</f>
      </c>
      <c r="K25">
        <v>0</v>
      </c>
      <c r="L25">
        <v>0</v>
      </c>
      <c r="M25">
        <f>IF(K25&gt;0,VLOOKUP(K25,'DR'!B:G,2,0),"")</f>
      </c>
      <c r="N25" s="18">
        <f>IF(K25&gt;0,HYPERLINK(current_filename&amp;"DR!C"&amp;MATCH(K25,'DR'!B:B,0),"&gt;"),"")</f>
      </c>
      <c r="P25">
        <v>54</v>
      </c>
      <c r="Q25">
        <v>0</v>
      </c>
      <c r="R25" t="str">
        <f>IF(P25&gt;0,VLOOKUP(P25,AMI!B:G,3,0),"")</f>
        <v>Customer Equipment</v>
      </c>
      <c r="S25" s="18" t="str">
        <f>IF(P25&gt;0,HYPERLINK(current_filename&amp;"AMI!D"&amp;MATCH(P25,AMI!B:B,0),"&gt;"),"")</f>
        <v>&gt;</v>
      </c>
      <c r="U25">
        <v>0</v>
      </c>
      <c r="V25">
        <v>0</v>
      </c>
      <c r="X25" s="18">
        <f>IF(U25&gt;0,HYPERLINK(current_filename&amp;"HAN!C"&amp;MATCH(U25,AMI!B:B,0),"&gt;"),"")</f>
      </c>
    </row>
    <row r="26" spans="1:24" ht="12.75">
      <c r="A26">
        <v>8</v>
      </c>
      <c r="B26">
        <v>1</v>
      </c>
      <c r="C26" t="str">
        <f>IF(A26&gt;0,VLOOKUP(A26,SRS!B:G,3,0),"")</f>
        <v>Customer Information Management</v>
      </c>
      <c r="D26" s="18" t="str">
        <f>IF(A26&gt;0,HYPERLINK(current_filename&amp;"SRS!D"&amp;MATCH(A26,SRS!B:B,0),"&gt;"),"")</f>
        <v>&gt;</v>
      </c>
      <c r="F26">
        <v>27</v>
      </c>
      <c r="G26">
        <v>1</v>
      </c>
      <c r="H26" t="str">
        <f>IF(F26&gt;0,VLOOKUP(F26,ADE!B:G,2,0),"")</f>
        <v>Customer Information System</v>
      </c>
      <c r="I26" s="18" t="str">
        <f>IF(F26&gt;0,HYPERLINK(current_filename&amp;"ADE!C"&amp;MATCH(F26,ADE!B:B,0),"&gt;"),"")</f>
        <v>&gt;</v>
      </c>
      <c r="K26">
        <v>0</v>
      </c>
      <c r="L26">
        <v>0</v>
      </c>
      <c r="M26">
        <f>IF(K26&gt;0,VLOOKUP(K26,'DR'!B:G,2,0),"")</f>
      </c>
      <c r="N26" s="18">
        <f>IF(K26&gt;0,HYPERLINK(current_filename&amp;"DR!C"&amp;MATCH(K26,'DR'!B:B,0),"&gt;"),"")</f>
      </c>
      <c r="P26">
        <v>107</v>
      </c>
      <c r="Q26">
        <v>1</v>
      </c>
      <c r="R26" t="str">
        <f>IF(P26&gt;0,VLOOKUP(P26,AMI!B:G,3,0),"")</f>
        <v>Customer Information System</v>
      </c>
      <c r="S26" s="18" t="str">
        <f>IF(P26&gt;0,HYPERLINK(current_filename&amp;"AMI!D"&amp;MATCH(P26,AMI!B:B,0),"&gt;"),"")</f>
        <v>&gt;</v>
      </c>
      <c r="U26">
        <v>7</v>
      </c>
      <c r="V26">
        <v>1</v>
      </c>
      <c r="W26" s="20" t="s">
        <v>147</v>
      </c>
      <c r="X26" s="18" t="str">
        <f>IF(U26&gt;0,HYPERLINK(current_filename&amp;"HAN!C"&amp;MATCH(U26,AMI!B:B,0),"&gt;"),"")</f>
        <v>&gt;</v>
      </c>
    </row>
    <row r="27" spans="1:24" ht="12.75">
      <c r="A27">
        <v>0</v>
      </c>
      <c r="B27">
        <v>0</v>
      </c>
      <c r="C27">
        <f>IF(A27&gt;0,VLOOKUP(A27,SRS!B:G,3,0),"")</f>
      </c>
      <c r="D27" s="18">
        <f>IF(A27&gt;0,HYPERLINK(current_filename&amp;"SRS!D"&amp;MATCH(A27,SRS!B:B,0),"&gt;"),"")</f>
      </c>
      <c r="F27">
        <v>34</v>
      </c>
      <c r="G27">
        <v>1</v>
      </c>
      <c r="H27" t="str">
        <f>IF(F27&gt;0,VLOOKUP(F27,ADE!B:G,2,0),"")</f>
        <v>Customer Service Representative</v>
      </c>
      <c r="I27" s="18" t="str">
        <f>IF(F27&gt;0,HYPERLINK(current_filename&amp;"ADE!C"&amp;MATCH(F27,ADE!B:B,0),"&gt;"),"")</f>
        <v>&gt;</v>
      </c>
      <c r="K27">
        <v>0</v>
      </c>
      <c r="L27">
        <v>0</v>
      </c>
      <c r="M27">
        <f>IF(K27&gt;0,VLOOKUP(K27,'DR'!B:G,2,0),"")</f>
      </c>
      <c r="N27" s="18">
        <f>IF(K27&gt;0,HYPERLINK(current_filename&amp;"DR!C"&amp;MATCH(K27,'DR'!B:B,0),"&gt;"),"")</f>
      </c>
      <c r="P27">
        <v>100</v>
      </c>
      <c r="Q27">
        <v>1</v>
      </c>
      <c r="R27" t="str">
        <f>IF(P27&gt;0,VLOOKUP(P27,AMI!B:G,3,0),"")</f>
        <v>Customer Representative</v>
      </c>
      <c r="S27" s="18" t="str">
        <f>IF(P27&gt;0,HYPERLINK(current_filename&amp;"AMI!D"&amp;MATCH(P27,AMI!B:B,0),"&gt;"),"")</f>
        <v>&gt;</v>
      </c>
      <c r="U27">
        <v>0</v>
      </c>
      <c r="V27">
        <v>0</v>
      </c>
      <c r="X27" s="18">
        <f>IF(U27&gt;0,HYPERLINK(current_filename&amp;"HAN!C"&amp;MATCH(U27,AMI!B:B,0),"&gt;"),"")</f>
      </c>
    </row>
    <row r="28" spans="1:24" ht="12.75">
      <c r="A28">
        <v>28</v>
      </c>
      <c r="B28">
        <v>0</v>
      </c>
      <c r="C28" t="str">
        <f>IF(A28&gt;0,VLOOKUP(A28,SRS!B:G,3,0),"")</f>
        <v>Revenue Protection </v>
      </c>
      <c r="D28" s="18" t="str">
        <f>IF(A28&gt;0,HYPERLINK(current_filename&amp;"SRS!D"&amp;MATCH(A28,SRS!B:B,0),"&gt;"),"")</f>
        <v>&gt;</v>
      </c>
      <c r="F28">
        <v>0</v>
      </c>
      <c r="G28">
        <v>0</v>
      </c>
      <c r="H28">
        <f>IF(F28&gt;0,VLOOKUP(F28,ADE!B:G,2,0),"")</f>
      </c>
      <c r="I28" s="18">
        <f>IF(F28&gt;0,HYPERLINK(current_filename&amp;"ADE!C"&amp;MATCH(F28,ADE!B:B,0),"&gt;"),"")</f>
      </c>
      <c r="K28">
        <v>0</v>
      </c>
      <c r="L28">
        <v>0</v>
      </c>
      <c r="M28">
        <f>IF(K28&gt;0,VLOOKUP(K28,'DR'!B:G,2,0),"")</f>
      </c>
      <c r="N28" s="18">
        <f>IF(K28&gt;0,HYPERLINK(current_filename&amp;"DR!C"&amp;MATCH(K28,'DR'!B:B,0),"&gt;"),"")</f>
      </c>
      <c r="P28">
        <v>93</v>
      </c>
      <c r="Q28">
        <v>0</v>
      </c>
      <c r="R28" t="str">
        <f>IF(P28&gt;0,VLOOKUP(P28,AMI!B:G,3,0),"")</f>
        <v>Data Retriever</v>
      </c>
      <c r="S28" s="18" t="str">
        <f>IF(P28&gt;0,HYPERLINK(current_filename&amp;"AMI!D"&amp;MATCH(P28,AMI!B:B,0),"&gt;"),"")</f>
        <v>&gt;</v>
      </c>
      <c r="U28">
        <v>0</v>
      </c>
      <c r="V28">
        <v>0</v>
      </c>
      <c r="X28" s="18">
        <f>IF(U28&gt;0,HYPERLINK(current_filename&amp;"HAN!C"&amp;MATCH(U28,AMI!B:B,0),"&gt;"),"")</f>
      </c>
    </row>
    <row r="29" spans="1:24" ht="12.75">
      <c r="A29">
        <v>0</v>
      </c>
      <c r="B29">
        <v>0</v>
      </c>
      <c r="C29">
        <f>IF(A29&gt;0,VLOOKUP(A29,SRS!B:G,3,0),"")</f>
      </c>
      <c r="D29" s="18">
        <f>IF(A29&gt;0,HYPERLINK(current_filename&amp;"SRS!D"&amp;MATCH(A29,SRS!B:B,0),"&gt;"),"")</f>
      </c>
      <c r="F29">
        <v>25</v>
      </c>
      <c r="G29">
        <v>0</v>
      </c>
      <c r="H29" t="str">
        <f>IF(F29&gt;0,VLOOKUP(F29,ADE!B:G,2,0),"")</f>
        <v>Retailer</v>
      </c>
      <c r="I29" s="18" t="str">
        <f>IF(F29&gt;0,HYPERLINK(current_filename&amp;"ADE!C"&amp;MATCH(F29,ADE!B:B,0),"&gt;"),"")</f>
        <v>&gt;</v>
      </c>
      <c r="K29">
        <v>0</v>
      </c>
      <c r="L29">
        <v>0</v>
      </c>
      <c r="M29">
        <f>IF(K29&gt;0,VLOOKUP(K29,'DR'!B:G,2,0),"")</f>
      </c>
      <c r="N29" s="18">
        <f>IF(K29&gt;0,HYPERLINK(current_filename&amp;"DR!C"&amp;MATCH(K29,'DR'!B:B,0),"&gt;"),"")</f>
      </c>
      <c r="P29">
        <v>10</v>
      </c>
      <c r="Q29">
        <v>0</v>
      </c>
      <c r="R29" t="str">
        <f>IF(P29&gt;0,VLOOKUP(P29,AMI!B:G,3,0),"")</f>
        <v>Dispatch Center (Gas)</v>
      </c>
      <c r="S29" s="18" t="str">
        <f>IF(P29&gt;0,HYPERLINK(current_filename&amp;"AMI!D"&amp;MATCH(P29,AMI!B:B,0),"&gt;"),"")</f>
        <v>&gt;</v>
      </c>
      <c r="U29">
        <v>0</v>
      </c>
      <c r="V29">
        <v>0</v>
      </c>
      <c r="X29" s="18">
        <f>IF(U29&gt;0,HYPERLINK(current_filename&amp;"HAN!C"&amp;MATCH(U29,AMI!B:B,0),"&gt;"),"")</f>
      </c>
    </row>
    <row r="30" spans="1:24" ht="12.75">
      <c r="A30">
        <v>0</v>
      </c>
      <c r="B30">
        <v>0</v>
      </c>
      <c r="C30">
        <f>IF(A30&gt;0,VLOOKUP(A30,SRS!B:G,3,0),"")</f>
      </c>
      <c r="D30" s="18">
        <f>IF(A30&gt;0,HYPERLINK(current_filename&amp;"SRS!D"&amp;MATCH(A30,SRS!B:B,0),"&gt;"),"")</f>
      </c>
      <c r="F30">
        <v>0</v>
      </c>
      <c r="G30">
        <v>0</v>
      </c>
      <c r="H30">
        <f>IF(F30&gt;0,VLOOKUP(F30,ADE!B:G,2,0),"")</f>
      </c>
      <c r="I30" s="18">
        <f>IF(F30&gt;0,HYPERLINK(current_filename&amp;"ADE!C"&amp;MATCH(F30,ADE!B:B,0),"&gt;"),"")</f>
      </c>
      <c r="K30">
        <v>0</v>
      </c>
      <c r="L30">
        <v>0</v>
      </c>
      <c r="M30">
        <f>IF(K30&gt;0,VLOOKUP(K30,'DR'!B:G,2,0),"")</f>
      </c>
      <c r="N30" s="18">
        <f>IF(K30&gt;0,HYPERLINK(current_filename&amp;"DR!C"&amp;MATCH(K30,'DR'!B:B,0),"&gt;"),"")</f>
      </c>
      <c r="P30">
        <v>46</v>
      </c>
      <c r="Q30">
        <v>0</v>
      </c>
      <c r="R30" t="str">
        <f>IF(P30&gt;0,VLOOKUP(P30,AMI!B:G,3,0),"")</f>
        <v>Display Device</v>
      </c>
      <c r="S30" s="18" t="str">
        <f>IF(P30&gt;0,HYPERLINK(current_filename&amp;"AMI!D"&amp;MATCH(P30,AMI!B:B,0),"&gt;"),"")</f>
        <v>&gt;</v>
      </c>
      <c r="U30">
        <v>0</v>
      </c>
      <c r="V30">
        <v>0</v>
      </c>
      <c r="X30" s="18">
        <f>IF(U30&gt;0,HYPERLINK(current_filename&amp;"HAN!C"&amp;MATCH(U30,AMI!B:B,0),"&gt;"),"")</f>
      </c>
    </row>
    <row r="31" spans="1:24" ht="12.75">
      <c r="A31">
        <v>0</v>
      </c>
      <c r="B31">
        <v>0</v>
      </c>
      <c r="C31">
        <f>IF(A31&gt;0,VLOOKUP(A31,SRS!B:G,3,0),"")</f>
      </c>
      <c r="D31" s="18">
        <f>IF(A31&gt;0,HYPERLINK(current_filename&amp;"SRS!D"&amp;MATCH(A31,SRS!B:B,0),"&gt;"),"")</f>
      </c>
      <c r="F31">
        <v>0</v>
      </c>
      <c r="G31">
        <v>0</v>
      </c>
      <c r="H31">
        <f>IF(F31&gt;0,VLOOKUP(F31,ADE!B:G,2,0),"")</f>
      </c>
      <c r="I31" s="18">
        <f>IF(F31&gt;0,HYPERLINK(current_filename&amp;"ADE!C"&amp;MATCH(F31,ADE!B:B,0),"&gt;"),"")</f>
      </c>
      <c r="K31">
        <v>0</v>
      </c>
      <c r="L31">
        <v>0</v>
      </c>
      <c r="M31">
        <f>IF(K31&gt;0,VLOOKUP(K31,'DR'!B:G,2,0),"")</f>
      </c>
      <c r="N31" s="18">
        <f>IF(K31&gt;0,HYPERLINK(current_filename&amp;"DR!C"&amp;MATCH(K31,'DR'!B:B,0),"&gt;"),"")</f>
      </c>
      <c r="P31">
        <v>62</v>
      </c>
      <c r="Q31">
        <v>0</v>
      </c>
      <c r="R31" t="str">
        <f>IF(P31&gt;0,VLOOKUP(P31,AMI!B:G,3,0),"")</f>
        <v>Distributed Generation Evaluation Team</v>
      </c>
      <c r="S31" s="18" t="str">
        <f>IF(P31&gt;0,HYPERLINK(current_filename&amp;"AMI!D"&amp;MATCH(P31,AMI!B:B,0),"&gt;"),"")</f>
        <v>&gt;</v>
      </c>
      <c r="U31">
        <v>0</v>
      </c>
      <c r="V31">
        <v>0</v>
      </c>
      <c r="X31" s="18">
        <f>IF(U31&gt;0,HYPERLINK(current_filename&amp;"HAN!C"&amp;MATCH(U31,AMI!B:B,0),"&gt;"),"")</f>
      </c>
    </row>
    <row r="32" spans="1:24" ht="12.75">
      <c r="A32">
        <v>0</v>
      </c>
      <c r="B32">
        <v>0</v>
      </c>
      <c r="C32">
        <f>IF(A32&gt;0,VLOOKUP(A32,SRS!B:G,3,0),"")</f>
      </c>
      <c r="D32" s="18">
        <f>IF(A32&gt;0,HYPERLINK(current_filename&amp;"SRS!D"&amp;MATCH(A32,SRS!B:B,0),"&gt;"),"")</f>
      </c>
      <c r="F32">
        <v>0</v>
      </c>
      <c r="G32">
        <v>0</v>
      </c>
      <c r="H32">
        <f>IF(F32&gt;0,VLOOKUP(F32,ADE!B:G,2,0),"")</f>
      </c>
      <c r="I32" s="18">
        <f>IF(F32&gt;0,HYPERLINK(current_filename&amp;"ADE!C"&amp;MATCH(F32,ADE!B:B,0),"&gt;"),"")</f>
      </c>
      <c r="K32">
        <v>0</v>
      </c>
      <c r="L32">
        <v>0</v>
      </c>
      <c r="M32">
        <f>IF(K32&gt;0,VLOOKUP(K32,'DR'!B:G,2,0),"")</f>
      </c>
      <c r="N32" s="18">
        <f>IF(K32&gt;0,HYPERLINK(current_filename&amp;"DR!C"&amp;MATCH(K32,'DR'!B:B,0),"&gt;"),"")</f>
      </c>
      <c r="P32">
        <v>55</v>
      </c>
      <c r="Q32">
        <v>0</v>
      </c>
      <c r="R32" t="str">
        <f>IF(P32&gt;0,VLOOKUP(P32,AMI!B:G,3,0),"")</f>
        <v>Distribution Automation Node</v>
      </c>
      <c r="S32" s="18" t="str">
        <f>IF(P32&gt;0,HYPERLINK(current_filename&amp;"AMI!D"&amp;MATCH(P32,AMI!B:B,0),"&gt;"),"")</f>
        <v>&gt;</v>
      </c>
      <c r="U32">
        <v>0</v>
      </c>
      <c r="V32">
        <v>0</v>
      </c>
      <c r="X32" s="18">
        <f>IF(U32&gt;0,HYPERLINK(current_filename&amp;"HAN!C"&amp;MATCH(U32,AMI!B:B,0),"&gt;"),"")</f>
      </c>
    </row>
    <row r="33" spans="1:24" ht="12.75">
      <c r="A33">
        <v>16</v>
      </c>
      <c r="B33">
        <v>1</v>
      </c>
      <c r="C33" t="str">
        <f>IF(A33&gt;0,VLOOKUP(A33,SRS!B:G,3,0),"")</f>
        <v>Distribution SCADA</v>
      </c>
      <c r="D33" s="18" t="str">
        <f>IF(A33&gt;0,HYPERLINK(current_filename&amp;"SRS!D"&amp;MATCH(A33,SRS!B:B,0),"&gt;"),"")</f>
        <v>&gt;</v>
      </c>
      <c r="F33">
        <v>0</v>
      </c>
      <c r="G33">
        <v>0</v>
      </c>
      <c r="H33">
        <f>IF(F33&gt;0,VLOOKUP(F33,ADE!B:G,2,0),"")</f>
      </c>
      <c r="I33" s="18">
        <f>IF(F33&gt;0,HYPERLINK(current_filename&amp;"ADE!C"&amp;MATCH(F33,ADE!B:B,0),"&gt;"),"")</f>
      </c>
      <c r="K33">
        <v>0</v>
      </c>
      <c r="L33">
        <v>0</v>
      </c>
      <c r="M33">
        <f>IF(K33&gt;0,VLOOKUP(K33,'DR'!B:G,2,0),"")</f>
      </c>
      <c r="N33" s="18">
        <f>IF(K33&gt;0,HYPERLINK(current_filename&amp;"DR!C"&amp;MATCH(K33,'DR'!B:B,0),"&gt;"),"")</f>
      </c>
      <c r="P33">
        <v>64</v>
      </c>
      <c r="Q33">
        <v>1</v>
      </c>
      <c r="R33" t="str">
        <f>IF(P33&gt;0,VLOOKUP(P33,AMI!B:G,3,0),"")</f>
        <v>Distribution Control and Monitoring System</v>
      </c>
      <c r="S33" s="18" t="str">
        <f>IF(P33&gt;0,HYPERLINK(current_filename&amp;"AMI!D"&amp;MATCH(P33,AMI!B:B,0),"&gt;"),"")</f>
        <v>&gt;</v>
      </c>
      <c r="U33">
        <v>0</v>
      </c>
      <c r="V33">
        <v>0</v>
      </c>
      <c r="X33" s="18">
        <f>IF(U33&gt;0,HYPERLINK(current_filename&amp;"HAN!C"&amp;MATCH(U33,AMI!B:B,0),"&gt;"),"")</f>
      </c>
    </row>
    <row r="34" spans="1:24" ht="12.75">
      <c r="A34">
        <v>0</v>
      </c>
      <c r="B34">
        <v>0</v>
      </c>
      <c r="C34">
        <f>IF(A34&gt;0,VLOOKUP(A34,SRS!B:G,3,0),"")</f>
      </c>
      <c r="D34" s="18">
        <f>IF(A34&gt;0,HYPERLINK(current_filename&amp;"SRS!D"&amp;MATCH(A34,SRS!B:B,0),"&gt;"),"")</f>
      </c>
      <c r="F34">
        <v>0</v>
      </c>
      <c r="G34">
        <v>0</v>
      </c>
      <c r="H34">
        <f>IF(F34&gt;0,VLOOKUP(F34,ADE!B:G,2,0),"")</f>
      </c>
      <c r="I34" s="18">
        <f>IF(F34&gt;0,HYPERLINK(current_filename&amp;"ADE!C"&amp;MATCH(F34,ADE!B:B,0),"&gt;"),"")</f>
      </c>
      <c r="K34">
        <v>0</v>
      </c>
      <c r="L34">
        <v>0</v>
      </c>
      <c r="M34">
        <f>IF(K34&gt;0,VLOOKUP(K34,'DR'!B:G,2,0),"")</f>
      </c>
      <c r="N34" s="18">
        <f>IF(K34&gt;0,HYPERLINK(current_filename&amp;"DR!C"&amp;MATCH(K34,'DR'!B:B,0),"&gt;"),"")</f>
      </c>
      <c r="P34">
        <v>103</v>
      </c>
      <c r="Q34">
        <v>0</v>
      </c>
      <c r="R34" t="str">
        <f>IF(P34&gt;0,VLOOKUP(P34,AMI!B:G,3,0),"")</f>
        <v>Distribution Design</v>
      </c>
      <c r="S34" s="18" t="str">
        <f>IF(P34&gt;0,HYPERLINK(current_filename&amp;"AMI!D"&amp;MATCH(P34,AMI!B:B,0),"&gt;"),"")</f>
        <v>&gt;</v>
      </c>
      <c r="U34">
        <v>0</v>
      </c>
      <c r="V34">
        <v>0</v>
      </c>
      <c r="X34" s="18">
        <f>IF(U34&gt;0,HYPERLINK(current_filename&amp;"HAN!C"&amp;MATCH(U34,AMI!B:B,0),"&gt;"),"")</f>
      </c>
    </row>
    <row r="35" spans="1:24" ht="12.75">
      <c r="A35">
        <v>14</v>
      </c>
      <c r="B35">
        <v>1</v>
      </c>
      <c r="C35" t="str">
        <f>IF(A35&gt;0,VLOOKUP(A35,SRS!B:G,3,0),"")</f>
        <v>Distribution Operational Analysis</v>
      </c>
      <c r="D35" s="18" t="str">
        <f>IF(A35&gt;0,HYPERLINK(current_filename&amp;"SRS!D"&amp;MATCH(A35,SRS!B:B,0),"&gt;"),"")</f>
        <v>&gt;</v>
      </c>
      <c r="F35">
        <v>0</v>
      </c>
      <c r="G35">
        <v>0</v>
      </c>
      <c r="H35">
        <f>IF(F35&gt;0,VLOOKUP(F35,ADE!B:G,2,0),"")</f>
      </c>
      <c r="I35" s="18">
        <f>IF(F35&gt;0,HYPERLINK(current_filename&amp;"ADE!C"&amp;MATCH(F35,ADE!B:B,0),"&gt;"),"")</f>
      </c>
      <c r="K35">
        <v>0</v>
      </c>
      <c r="L35">
        <v>0</v>
      </c>
      <c r="M35">
        <f>IF(K35&gt;0,VLOOKUP(K35,'DR'!B:G,2,0),"")</f>
      </c>
      <c r="N35" s="18">
        <f>IF(K35&gt;0,HYPERLINK(current_filename&amp;"DR!C"&amp;MATCH(K35,'DR'!B:B,0),"&gt;"),"")</f>
      </c>
      <c r="P35">
        <v>71</v>
      </c>
      <c r="Q35">
        <v>1</v>
      </c>
      <c r="R35" t="str">
        <f>IF(P35&gt;0,VLOOKUP(P35,AMI!B:G,3,0),"")</f>
        <v>Distribution Maintenance Planning Organization</v>
      </c>
      <c r="S35" s="18" t="str">
        <f>IF(P35&gt;0,HYPERLINK(current_filename&amp;"AMI!D"&amp;MATCH(P35,AMI!B:B,0),"&gt;"),"")</f>
        <v>&gt;</v>
      </c>
      <c r="U35">
        <v>0</v>
      </c>
      <c r="V35">
        <v>0</v>
      </c>
      <c r="X35" s="18">
        <f>IF(U35&gt;0,HYPERLINK(current_filename&amp;"HAN!C"&amp;MATCH(U35,AMI!B:B,0),"&gt;"),"")</f>
      </c>
    </row>
    <row r="36" spans="1:24" ht="12.75">
      <c r="A36">
        <v>13</v>
      </c>
      <c r="B36">
        <v>1</v>
      </c>
      <c r="C36" t="str">
        <f>IF(A36&gt;0,VLOOKUP(A36,SRS!B:G,3,0),"")</f>
        <v>Distribution Management</v>
      </c>
      <c r="D36" s="18" t="str">
        <f>IF(A36&gt;0,HYPERLINK(current_filename&amp;"SRS!D"&amp;MATCH(A36,SRS!B:B,0),"&gt;"),"")</f>
        <v>&gt;</v>
      </c>
      <c r="F36">
        <v>7</v>
      </c>
      <c r="G36">
        <v>0</v>
      </c>
      <c r="H36" t="str">
        <f>IF(F36&gt;0,VLOOKUP(F36,ADE!B:G,2,0),"")</f>
        <v>User Roles</v>
      </c>
      <c r="I36" s="18" t="str">
        <f>IF(F36&gt;0,HYPERLINK(current_filename&amp;"ADE!C"&amp;MATCH(F36,ADE!B:B,0),"&gt;"),"")</f>
        <v>&gt;</v>
      </c>
      <c r="K36">
        <v>0</v>
      </c>
      <c r="L36">
        <v>0</v>
      </c>
      <c r="M36">
        <f>IF(K36&gt;0,VLOOKUP(K36,'DR'!B:G,2,0),"")</f>
      </c>
      <c r="N36" s="18">
        <f>IF(K36&gt;0,HYPERLINK(current_filename&amp;"DR!C"&amp;MATCH(K36,'DR'!B:B,0),"&gt;"),"")</f>
      </c>
      <c r="P36">
        <v>88</v>
      </c>
      <c r="Q36">
        <v>1</v>
      </c>
      <c r="R36" t="str">
        <f>IF(P36&gt;0,VLOOKUP(P36,AMI!B:G,3,0),"")</f>
        <v>Distribution Operation Center</v>
      </c>
      <c r="S36" s="18" t="str">
        <f>IF(P36&gt;0,HYPERLINK(current_filename&amp;"AMI!D"&amp;MATCH(P36,AMI!B:B,0),"&gt;"),"")</f>
        <v>&gt;</v>
      </c>
      <c r="U36">
        <v>0</v>
      </c>
      <c r="V36">
        <v>0</v>
      </c>
      <c r="X36" s="18">
        <f>IF(U36&gt;0,HYPERLINK(current_filename&amp;"HAN!C"&amp;MATCH(U36,AMI!B:B,0),"&gt;"),"")</f>
      </c>
    </row>
    <row r="37" spans="1:24" ht="12.75">
      <c r="A37">
        <v>12</v>
      </c>
      <c r="B37">
        <v>1</v>
      </c>
      <c r="C37" t="str">
        <f>IF(A37&gt;0,VLOOKUP(A37,SRS!B:G,3,0),"")</f>
        <v>Distribution Engineering Analysis</v>
      </c>
      <c r="D37" s="18" t="str">
        <f>IF(A37&gt;0,HYPERLINK(current_filename&amp;"SRS!D"&amp;MATCH(A37,SRS!B:B,0),"&gt;"),"")</f>
        <v>&gt;</v>
      </c>
      <c r="F37">
        <v>0</v>
      </c>
      <c r="G37">
        <v>0</v>
      </c>
      <c r="H37">
        <f>IF(F37&gt;0,VLOOKUP(F37,ADE!B:G,2,0),"")</f>
      </c>
      <c r="I37" s="18">
        <f>IF(F37&gt;0,HYPERLINK(current_filename&amp;"ADE!C"&amp;MATCH(F37,ADE!B:B,0),"&gt;"),"")</f>
      </c>
      <c r="K37">
        <v>0</v>
      </c>
      <c r="L37">
        <v>0</v>
      </c>
      <c r="M37">
        <f>IF(K37&gt;0,VLOOKUP(K37,'DR'!B:G,2,0),"")</f>
      </c>
      <c r="N37" s="18">
        <f>IF(K37&gt;0,HYPERLINK(current_filename&amp;"DR!C"&amp;MATCH(K37,'DR'!B:B,0),"&gt;"),"")</f>
      </c>
      <c r="P37">
        <v>32</v>
      </c>
      <c r="Q37">
        <v>1</v>
      </c>
      <c r="R37" t="str">
        <f>IF(P37&gt;0,VLOOKUP(P37,AMI!B:G,3,0),"")</f>
        <v>Distribution Planner</v>
      </c>
      <c r="S37" s="18" t="str">
        <f>IF(P37&gt;0,HYPERLINK(current_filename&amp;"AMI!D"&amp;MATCH(P37,AMI!B:B,0),"&gt;"),"")</f>
        <v>&gt;</v>
      </c>
      <c r="U37">
        <v>0</v>
      </c>
      <c r="V37">
        <v>0</v>
      </c>
      <c r="X37" s="18">
        <f>IF(U37&gt;0,HYPERLINK(current_filename&amp;"HAN!C"&amp;MATCH(U37,AMI!B:B,0),"&gt;"),"")</f>
      </c>
    </row>
    <row r="38" spans="1:24" ht="12.75">
      <c r="A38">
        <v>15</v>
      </c>
      <c r="B38">
        <v>1</v>
      </c>
      <c r="C38" t="str">
        <f>IF(A38&gt;0,VLOOKUP(A38,SRS!B:G,3,0),"")</f>
        <v>Demand Response Management</v>
      </c>
      <c r="D38" s="18" t="str">
        <f>IF(A38&gt;0,HYPERLINK(current_filename&amp;"SRS!D"&amp;MATCH(A38,SRS!B:B,0),"&gt;"),"")</f>
        <v>&gt;</v>
      </c>
      <c r="F38">
        <v>29</v>
      </c>
      <c r="G38">
        <v>1</v>
      </c>
      <c r="H38" t="str">
        <f>IF(F38&gt;0,VLOOKUP(F38,ADE!B:G,2,0),"")</f>
        <v>Demand Response</v>
      </c>
      <c r="I38" s="18" t="str">
        <f>IF(F38&gt;0,HYPERLINK(current_filename&amp;"ADE!C"&amp;MATCH(F38,ADE!B:B,0),"&gt;"),"")</f>
        <v>&gt;</v>
      </c>
      <c r="K38">
        <v>13</v>
      </c>
      <c r="L38">
        <v>1</v>
      </c>
      <c r="M38" t="str">
        <f>IF(K38&gt;0,VLOOKUP(K38,'DR'!B:G,2,0),"")</f>
        <v>Demand Response Provider</v>
      </c>
      <c r="N38" s="18" t="str">
        <f>IF(K38&gt;0,HYPERLINK(current_filename&amp;"DR!C"&amp;MATCH(K38,'DR'!B:B,0),"&gt;"),"")</f>
        <v>&gt;</v>
      </c>
      <c r="P38">
        <v>106</v>
      </c>
      <c r="Q38">
        <v>1</v>
      </c>
      <c r="R38" t="str">
        <f>IF(P38&gt;0,VLOOKUP(P38,AMI!B:G,3,0),"")</f>
        <v>DRAACS</v>
      </c>
      <c r="S38" s="18" t="str">
        <f>IF(P38&gt;0,HYPERLINK(current_filename&amp;"AMI!D"&amp;MATCH(P38,AMI!B:B,0),"&gt;"),"")</f>
        <v>&gt;</v>
      </c>
      <c r="U38">
        <v>0</v>
      </c>
      <c r="V38">
        <v>0</v>
      </c>
      <c r="X38" s="18">
        <f>IF(U38&gt;0,HYPERLINK(current_filename&amp;"HAN!C"&amp;MATCH(U38,AMI!B:B,0),"&gt;"),"")</f>
      </c>
    </row>
    <row r="39" spans="1:24" ht="12.75">
      <c r="A39">
        <v>0</v>
      </c>
      <c r="B39">
        <v>0</v>
      </c>
      <c r="C39">
        <f>IF(A39&gt;0,VLOOKUP(A39,SRS!B:G,3,0),"")</f>
      </c>
      <c r="D39" s="18">
        <f>IF(A39&gt;0,HYPERLINK(current_filename&amp;"SRS!D"&amp;MATCH(A39,SRS!B:B,0),"&gt;"),"")</f>
      </c>
      <c r="F39">
        <v>0</v>
      </c>
      <c r="G39">
        <v>0</v>
      </c>
      <c r="H39">
        <f>IF(F39&gt;0,VLOOKUP(F39,ADE!B:G,2,0),"")</f>
      </c>
      <c r="I39" s="18">
        <f>IF(F39&gt;0,HYPERLINK(current_filename&amp;"ADE!C"&amp;MATCH(F39,ADE!B:B,0),"&gt;"),"")</f>
      </c>
      <c r="K39">
        <v>0</v>
      </c>
      <c r="L39">
        <v>0</v>
      </c>
      <c r="M39">
        <f>IF(K39&gt;0,VLOOKUP(K39,'DR'!B:G,2,0),"")</f>
      </c>
      <c r="N39" s="18">
        <f>IF(K39&gt;0,HYPERLINK(current_filename&amp;"DR!C"&amp;MATCH(K39,'DR'!B:B,0),"&gt;"),"")</f>
      </c>
      <c r="P39">
        <v>118</v>
      </c>
      <c r="Q39">
        <v>0</v>
      </c>
      <c r="R39" t="str">
        <f>IF(P39&gt;0,VLOOKUP(P39,AMI!B:G,3,0),"")</f>
        <v>Edge Data Center</v>
      </c>
      <c r="S39" s="18" t="str">
        <f>IF(P39&gt;0,HYPERLINK(current_filename&amp;"AMI!D"&amp;MATCH(P39,AMI!B:B,0),"&gt;"),"")</f>
        <v>&gt;</v>
      </c>
      <c r="U39">
        <v>0</v>
      </c>
      <c r="V39">
        <v>0</v>
      </c>
      <c r="X39" s="18">
        <f>IF(U39&gt;0,HYPERLINK(current_filename&amp;"HAN!C"&amp;MATCH(U39,AMI!B:B,0),"&gt;"),"")</f>
      </c>
    </row>
    <row r="40" spans="1:24" ht="12.75">
      <c r="A40">
        <v>2</v>
      </c>
      <c r="B40">
        <v>1</v>
      </c>
      <c r="C40" t="str">
        <f>IF(A40&gt;0,VLOOKUP(A40,SRS!B:G,3,0),"")</f>
        <v>AMI Meter Asset Maintenance</v>
      </c>
      <c r="D40" s="18" t="str">
        <f>IF(A40&gt;0,HYPERLINK(current_filename&amp;"SRS!D"&amp;MATCH(A40,SRS!B:B,0),"&gt;"),"")</f>
        <v>&gt;</v>
      </c>
      <c r="F40">
        <v>0</v>
      </c>
      <c r="G40">
        <v>0</v>
      </c>
      <c r="H40">
        <f>IF(F40&gt;0,VLOOKUP(F40,ADE!B:G,2,0),"")</f>
      </c>
      <c r="I40" s="18">
        <f>IF(F40&gt;0,HYPERLINK(current_filename&amp;"ADE!C"&amp;MATCH(F40,ADE!B:B,0),"&gt;"),"")</f>
      </c>
      <c r="K40">
        <v>0</v>
      </c>
      <c r="L40">
        <v>0</v>
      </c>
      <c r="M40">
        <f>IF(K40&gt;0,VLOOKUP(K40,'DR'!B:G,2,0),"")</f>
      </c>
      <c r="N40" s="18">
        <f>IF(K40&gt;0,HYPERLINK(current_filename&amp;"DR!C"&amp;MATCH(K40,'DR'!B:B,0),"&gt;"),"")</f>
      </c>
      <c r="P40">
        <v>51</v>
      </c>
      <c r="Q40">
        <v>1</v>
      </c>
      <c r="R40" t="str">
        <f>IF(P40&gt;0,VLOOKUP(P40,AMI!B:G,3,0),"")</f>
        <v>Electric Meter Inspection Tracking System</v>
      </c>
      <c r="S40" s="18" t="str">
        <f>IF(P40&gt;0,HYPERLINK(current_filename&amp;"AMI!D"&amp;MATCH(P40,AMI!B:B,0),"&gt;"),"")</f>
        <v>&gt;</v>
      </c>
      <c r="U40">
        <v>0</v>
      </c>
      <c r="V40">
        <v>0</v>
      </c>
      <c r="X40" s="18">
        <f>IF(U40&gt;0,HYPERLINK(current_filename&amp;"HAN!C"&amp;MATCH(U40,AMI!B:B,0),"&gt;"),"")</f>
      </c>
    </row>
    <row r="41" spans="1:24" ht="12.75">
      <c r="A41">
        <v>0</v>
      </c>
      <c r="B41">
        <v>0</v>
      </c>
      <c r="C41">
        <f>IF(A41&gt;0,VLOOKUP(A41,SRS!B:G,3,0),"")</f>
      </c>
      <c r="D41" s="18">
        <f>IF(A41&gt;0,HYPERLINK(current_filename&amp;"SRS!D"&amp;MATCH(A41,SRS!B:B,0),"&gt;"),"")</f>
      </c>
      <c r="F41">
        <v>0</v>
      </c>
      <c r="G41">
        <v>0</v>
      </c>
      <c r="H41">
        <f>IF(F41&gt;0,VLOOKUP(F41,ADE!B:G,2,0),"")</f>
      </c>
      <c r="I41" s="18">
        <f>IF(F41&gt;0,HYPERLINK(current_filename&amp;"ADE!C"&amp;MATCH(F41,ADE!B:B,0),"&gt;"),"")</f>
      </c>
      <c r="K41">
        <v>4</v>
      </c>
      <c r="L41">
        <v>1</v>
      </c>
      <c r="M41" t="str">
        <f>IF(K41&gt;0,VLOOKUP(K41,'DR'!B:G,2,0),"")</f>
        <v>Large C/I Customer and Co-Generator</v>
      </c>
      <c r="N41" s="18" t="str">
        <f>IF(K41&gt;0,HYPERLINK(current_filename&amp;"DR!C"&amp;MATCH(K41,'DR'!B:B,0),"&gt;"),"")</f>
        <v>&gt;</v>
      </c>
      <c r="P41">
        <v>30</v>
      </c>
      <c r="Q41">
        <v>1</v>
      </c>
      <c r="R41" t="str">
        <f>IF(P41&gt;0,VLOOKUP(P41,AMI!B:G,3,0),"")</f>
        <v>Electric Supply</v>
      </c>
      <c r="S41" s="18" t="str">
        <f>IF(P41&gt;0,HYPERLINK(current_filename&amp;"AMI!D"&amp;MATCH(P41,AMI!B:B,0),"&gt;"),"")</f>
        <v>&gt;</v>
      </c>
      <c r="U41">
        <v>0</v>
      </c>
      <c r="V41">
        <v>0</v>
      </c>
      <c r="X41" s="18">
        <f>IF(U41&gt;0,HYPERLINK(current_filename&amp;"HAN!C"&amp;MATCH(U41,AMI!B:B,0),"&gt;"),"")</f>
      </c>
    </row>
    <row r="42" spans="1:24" ht="12.75">
      <c r="A42">
        <v>0</v>
      </c>
      <c r="B42">
        <v>0</v>
      </c>
      <c r="C42">
        <f>IF(A42&gt;0,VLOOKUP(A42,SRS!B:G,3,0),"")</f>
      </c>
      <c r="D42" s="18">
        <f>IF(A42&gt;0,HYPERLINK(current_filename&amp;"SRS!D"&amp;MATCH(A42,SRS!B:B,0),"&gt;"),"")</f>
      </c>
      <c r="F42">
        <v>0</v>
      </c>
      <c r="G42">
        <v>0</v>
      </c>
      <c r="H42">
        <f>IF(F42&gt;0,VLOOKUP(F42,ADE!B:G,2,0),"")</f>
      </c>
      <c r="I42" s="18">
        <f>IF(F42&gt;0,HYPERLINK(current_filename&amp;"ADE!C"&amp;MATCH(F42,ADE!B:B,0),"&gt;"),"")</f>
      </c>
      <c r="K42">
        <v>0</v>
      </c>
      <c r="L42">
        <v>0</v>
      </c>
      <c r="M42">
        <f>IF(K42&gt;0,VLOOKUP(K42,'DR'!B:G,2,0),"")</f>
      </c>
      <c r="N42" s="18">
        <f>IF(K42&gt;0,HYPERLINK(current_filename&amp;"DR!C"&amp;MATCH(K42,'DR'!B:B,0),"&gt;"),"")</f>
      </c>
      <c r="P42">
        <v>119</v>
      </c>
      <c r="Q42">
        <v>0</v>
      </c>
      <c r="R42" t="str">
        <f>IF(P42&gt;0,VLOOKUP(P42,AMI!B:G,3,0),"")</f>
        <v>Energy Auditor</v>
      </c>
      <c r="S42" s="18" t="str">
        <f>IF(P42&gt;0,HYPERLINK(current_filename&amp;"AMI!D"&amp;MATCH(P42,AMI!B:B,0),"&gt;"),"")</f>
        <v>&gt;</v>
      </c>
      <c r="U42">
        <v>0</v>
      </c>
      <c r="V42">
        <v>0</v>
      </c>
      <c r="X42" s="18">
        <f>IF(U42&gt;0,HYPERLINK(current_filename&amp;"HAN!C"&amp;MATCH(U42,AMI!B:B,0),"&gt;"),"")</f>
      </c>
    </row>
    <row r="43" spans="1:24" ht="12.75">
      <c r="A43">
        <v>0</v>
      </c>
      <c r="B43">
        <v>0</v>
      </c>
      <c r="C43">
        <f>IF(A43&gt;0,VLOOKUP(A43,SRS!B:G,3,0),"")</f>
      </c>
      <c r="D43" s="18">
        <f>IF(A43&gt;0,HYPERLINK(current_filename&amp;"SRS!D"&amp;MATCH(A43,SRS!B:B,0),"&gt;"),"")</f>
      </c>
      <c r="F43">
        <v>0</v>
      </c>
      <c r="G43">
        <v>0</v>
      </c>
      <c r="H43">
        <f>IF(F43&gt;0,VLOOKUP(F43,ADE!B:G,2,0),"")</f>
      </c>
      <c r="I43" s="18">
        <f>IF(F43&gt;0,HYPERLINK(current_filename&amp;"ADE!C"&amp;MATCH(F43,ADE!B:B,0),"&gt;"),"")</f>
      </c>
      <c r="K43">
        <v>0</v>
      </c>
      <c r="L43">
        <v>0</v>
      </c>
      <c r="M43">
        <f>IF(K43&gt;0,VLOOKUP(K43,'DR'!B:G,2,0),"")</f>
      </c>
      <c r="N43" s="18">
        <f>IF(K43&gt;0,HYPERLINK(current_filename&amp;"DR!C"&amp;MATCH(K43,'DR'!B:B,0),"&gt;"),"")</f>
      </c>
      <c r="P43">
        <v>59</v>
      </c>
      <c r="Q43">
        <v>0</v>
      </c>
      <c r="R43" t="str">
        <f>IF(P43&gt;0,VLOOKUP(P43,AMI!B:G,3,0),"")</f>
        <v>Energy Capital Management</v>
      </c>
      <c r="S43" s="18" t="str">
        <f>IF(P43&gt;0,HYPERLINK(current_filename&amp;"AMI!D"&amp;MATCH(P43,AMI!B:B,0),"&gt;"),"")</f>
        <v>&gt;</v>
      </c>
      <c r="U43">
        <v>0</v>
      </c>
      <c r="V43">
        <v>0</v>
      </c>
      <c r="X43" s="18">
        <f>IF(U43&gt;0,HYPERLINK(current_filename&amp;"HAN!C"&amp;MATCH(U43,AMI!B:B,0),"&gt;"),"")</f>
      </c>
    </row>
    <row r="44" spans="1:24" ht="12.75">
      <c r="A44">
        <v>27</v>
      </c>
      <c r="B44">
        <v>1</v>
      </c>
      <c r="C44" t="str">
        <f>IF(A44&gt;0,VLOOKUP(A44,SRS!B:G,3,0),"")</f>
        <v>Power Trading (MP)</v>
      </c>
      <c r="D44" s="18" t="str">
        <f>IF(A44&gt;0,HYPERLINK(current_filename&amp;"SRS!D"&amp;MATCH(A44,SRS!B:B,0),"&gt;"),"")</f>
        <v>&gt;</v>
      </c>
      <c r="F44">
        <v>0</v>
      </c>
      <c r="G44">
        <v>0</v>
      </c>
      <c r="H44">
        <f>IF(F44&gt;0,VLOOKUP(F44,ADE!B:G,2,0),"")</f>
      </c>
      <c r="I44" s="18">
        <f>IF(F44&gt;0,HYPERLINK(current_filename&amp;"ADE!C"&amp;MATCH(F44,ADE!B:B,0),"&gt;"),"")</f>
      </c>
      <c r="K44">
        <v>0</v>
      </c>
      <c r="L44">
        <v>0</v>
      </c>
      <c r="M44">
        <f>IF(K44&gt;0,VLOOKUP(K44,'DR'!B:G,2,0),"")</f>
      </c>
      <c r="N44" s="18">
        <f>IF(K44&gt;0,HYPERLINK(current_filename&amp;"DR!C"&amp;MATCH(K44,'DR'!B:B,0),"&gt;"),"")</f>
      </c>
      <c r="P44">
        <v>34</v>
      </c>
      <c r="Q44">
        <v>1</v>
      </c>
      <c r="R44" t="str">
        <f>IF(P44&gt;0,VLOOKUP(P44,AMI!B:G,3,0),"")</f>
        <v>Energy Trader</v>
      </c>
      <c r="S44" s="18" t="str">
        <f>IF(P44&gt;0,HYPERLINK(current_filename&amp;"AMI!D"&amp;MATCH(P44,AMI!B:B,0),"&gt;"),"")</f>
        <v>&gt;</v>
      </c>
      <c r="U44">
        <v>0</v>
      </c>
      <c r="V44">
        <v>0</v>
      </c>
      <c r="X44" s="18">
        <f>IF(U44&gt;0,HYPERLINK(current_filename&amp;"HAN!C"&amp;MATCH(U44,AMI!B:B,0),"&gt;"),"")</f>
      </c>
    </row>
    <row r="45" spans="1:24" ht="12.75">
      <c r="A45">
        <v>0</v>
      </c>
      <c r="B45">
        <v>0</v>
      </c>
      <c r="C45">
        <f>IF(A45&gt;0,VLOOKUP(A45,SRS!B:G,3,0),"")</f>
      </c>
      <c r="D45" s="18">
        <f>IF(A45&gt;0,HYPERLINK(current_filename&amp;"SRS!D"&amp;MATCH(A45,SRS!B:B,0),"&gt;"),"")</f>
      </c>
      <c r="F45">
        <v>0</v>
      </c>
      <c r="G45">
        <v>0</v>
      </c>
      <c r="H45">
        <f>IF(F45&gt;0,VLOOKUP(F45,ADE!B:G,2,0),"")</f>
      </c>
      <c r="I45" s="18">
        <f>IF(F45&gt;0,HYPERLINK(current_filename&amp;"ADE!C"&amp;MATCH(F45,ADE!B:B,0),"&gt;"),"")</f>
      </c>
      <c r="K45">
        <v>0</v>
      </c>
      <c r="L45">
        <v>0</v>
      </c>
      <c r="M45">
        <f>IF(K45&gt;0,VLOOKUP(K45,'DR'!B:G,2,0),"")</f>
      </c>
      <c r="N45" s="18">
        <f>IF(K45&gt;0,HYPERLINK(current_filename&amp;"DR!C"&amp;MATCH(K45,'DR'!B:B,0),"&gt;"),"")</f>
      </c>
      <c r="P45">
        <v>26</v>
      </c>
      <c r="Q45">
        <v>0</v>
      </c>
      <c r="R45" t="str">
        <f>IF(P45&gt;0,VLOOKUP(P45,AMI!B:G,3,0),"")</f>
        <v>Engineering Group</v>
      </c>
      <c r="S45" s="18" t="str">
        <f>IF(P45&gt;0,HYPERLINK(current_filename&amp;"AMI!D"&amp;MATCH(P45,AMI!B:B,0),"&gt;"),"")</f>
        <v>&gt;</v>
      </c>
      <c r="U45">
        <v>0</v>
      </c>
      <c r="V45">
        <v>0</v>
      </c>
      <c r="X45" s="18">
        <f>IF(U45&gt;0,HYPERLINK(current_filename&amp;"HAN!C"&amp;MATCH(U45,AMI!B:B,0),"&gt;"),"")</f>
      </c>
    </row>
    <row r="46" spans="1:24" ht="12.75">
      <c r="A46">
        <v>0</v>
      </c>
      <c r="B46">
        <v>0</v>
      </c>
      <c r="C46">
        <f>IF(A46&gt;0,VLOOKUP(A46,SRS!B:G,3,0),"")</f>
      </c>
      <c r="D46" s="18">
        <f>IF(A46&gt;0,HYPERLINK(current_filename&amp;"SRS!D"&amp;MATCH(A46,SRS!B:B,0),"&gt;"),"")</f>
      </c>
      <c r="F46">
        <v>0</v>
      </c>
      <c r="G46">
        <v>0</v>
      </c>
      <c r="H46">
        <f>IF(F46&gt;0,VLOOKUP(F46,ADE!B:G,2,0),"")</f>
      </c>
      <c r="I46" s="18">
        <f>IF(F46&gt;0,HYPERLINK(current_filename&amp;"ADE!C"&amp;MATCH(F46,ADE!B:B,0),"&gt;"),"")</f>
      </c>
      <c r="K46">
        <v>0</v>
      </c>
      <c r="L46">
        <v>0</v>
      </c>
      <c r="M46">
        <f>IF(K46&gt;0,VLOOKUP(K46,'DR'!B:G,2,0),"")</f>
      </c>
      <c r="N46" s="18">
        <f>IF(K46&gt;0,HYPERLINK(current_filename&amp;"DR!C"&amp;MATCH(K46,'DR'!B:B,0),"&gt;"),"")</f>
      </c>
      <c r="P46">
        <v>40</v>
      </c>
      <c r="Q46">
        <v>0</v>
      </c>
      <c r="R46" t="str">
        <f>IF(P46&gt;0,VLOOKUP(P46,AMI!B:G,3,0),"")</f>
        <v>Enterprise Application Suite</v>
      </c>
      <c r="S46" s="18" t="str">
        <f>IF(P46&gt;0,HYPERLINK(current_filename&amp;"AMI!D"&amp;MATCH(P46,AMI!B:B,0),"&gt;"),"")</f>
        <v>&gt;</v>
      </c>
      <c r="U46">
        <v>0</v>
      </c>
      <c r="V46">
        <v>0</v>
      </c>
      <c r="X46" s="18">
        <f>IF(U46&gt;0,HYPERLINK(current_filename&amp;"HAN!C"&amp;MATCH(U46,AMI!B:B,0),"&gt;"),"")</f>
      </c>
    </row>
    <row r="47" spans="1:24" ht="12.75">
      <c r="A47">
        <v>17</v>
      </c>
      <c r="B47">
        <v>1</v>
      </c>
      <c r="C47" t="str">
        <f>IF(A47&gt;0,VLOOKUP(A47,SRS!B:G,3,0),"")</f>
        <v>Enterprise Asset Management </v>
      </c>
      <c r="D47" s="18" t="str">
        <f>IF(A47&gt;0,HYPERLINK(current_filename&amp;"SRS!D"&amp;MATCH(A47,SRS!B:B,0),"&gt;"),"")</f>
        <v>&gt;</v>
      </c>
      <c r="F47">
        <v>0</v>
      </c>
      <c r="G47">
        <v>0</v>
      </c>
      <c r="H47">
        <f>IF(F47&gt;0,VLOOKUP(F47,ADE!B:G,2,0),"")</f>
      </c>
      <c r="I47" s="18">
        <f>IF(F47&gt;0,HYPERLINK(current_filename&amp;"ADE!C"&amp;MATCH(F47,ADE!B:B,0),"&gt;"),"")</f>
      </c>
      <c r="K47">
        <v>0</v>
      </c>
      <c r="L47">
        <v>0</v>
      </c>
      <c r="M47">
        <f>IF(K47&gt;0,VLOOKUP(K47,'DR'!B:G,2,0),"")</f>
      </c>
      <c r="N47" s="18">
        <f>IF(K47&gt;0,HYPERLINK(current_filename&amp;"DR!C"&amp;MATCH(K47,'DR'!B:B,0),"&gt;"),"")</f>
      </c>
      <c r="P47">
        <v>121</v>
      </c>
      <c r="Q47">
        <v>1</v>
      </c>
      <c r="R47" t="str">
        <f>IF(P47&gt;0,VLOOKUP(P47,AMI!B:G,3,0),"")</f>
        <v>Enterprise Asset Management</v>
      </c>
      <c r="S47" s="18" t="str">
        <f>IF(P47&gt;0,HYPERLINK(current_filename&amp;"AMI!D"&amp;MATCH(P47,AMI!B:B,0),"&gt;"),"")</f>
        <v>&gt;</v>
      </c>
      <c r="U47">
        <v>0</v>
      </c>
      <c r="V47">
        <v>0</v>
      </c>
      <c r="X47" s="18">
        <f>IF(U47&gt;0,HYPERLINK(current_filename&amp;"HAN!C"&amp;MATCH(U47,AMI!B:B,0),"&gt;"),"")</f>
      </c>
    </row>
    <row r="48" spans="1:24" ht="12.75">
      <c r="A48">
        <v>0</v>
      </c>
      <c r="B48">
        <v>0</v>
      </c>
      <c r="C48">
        <f>IF(A48&gt;0,VLOOKUP(A48,SRS!B:G,3,0),"")</f>
      </c>
      <c r="D48" s="18">
        <f>IF(A48&gt;0,HYPERLINK(current_filename&amp;"SRS!D"&amp;MATCH(A48,SRS!B:B,0),"&gt;"),"")</f>
      </c>
      <c r="F48">
        <v>0</v>
      </c>
      <c r="G48">
        <v>0</v>
      </c>
      <c r="H48">
        <f>IF(F48&gt;0,VLOOKUP(F48,ADE!B:G,2,0),"")</f>
      </c>
      <c r="I48" s="18">
        <f>IF(F48&gt;0,HYPERLINK(current_filename&amp;"ADE!C"&amp;MATCH(F48,ADE!B:B,0),"&gt;"),"")</f>
      </c>
      <c r="K48">
        <v>0</v>
      </c>
      <c r="L48">
        <v>0</v>
      </c>
      <c r="M48">
        <f>IF(K48&gt;0,VLOOKUP(K48,'DR'!B:G,2,0),"")</f>
      </c>
      <c r="N48" s="18">
        <f>IF(K48&gt;0,HYPERLINK(current_filename&amp;"DR!C"&amp;MATCH(K48,'DR'!B:B,0),"&gt;"),"")</f>
      </c>
      <c r="P48">
        <v>23</v>
      </c>
      <c r="Q48">
        <v>0</v>
      </c>
      <c r="R48" t="str">
        <f>IF(P48&gt;0,VLOOKUP(P48,AMI!B:G,3,0),"")</f>
        <v>Field Elements</v>
      </c>
      <c r="S48" s="18" t="str">
        <f>IF(P48&gt;0,HYPERLINK(current_filename&amp;"AMI!D"&amp;MATCH(P48,AMI!B:B,0),"&gt;"),"")</f>
        <v>&gt;</v>
      </c>
      <c r="U48">
        <v>0</v>
      </c>
      <c r="V48">
        <v>0</v>
      </c>
      <c r="X48" s="18">
        <f>IF(U48&gt;0,HYPERLINK(current_filename&amp;"HAN!C"&amp;MATCH(U48,AMI!B:B,0),"&gt;"),"")</f>
      </c>
    </row>
    <row r="49" spans="1:24" ht="12.75">
      <c r="A49">
        <v>0</v>
      </c>
      <c r="B49">
        <v>0</v>
      </c>
      <c r="C49">
        <f>IF(A49&gt;0,VLOOKUP(A49,SRS!B:G,3,0),"")</f>
      </c>
      <c r="D49" s="18">
        <f>IF(A49&gt;0,HYPERLINK(current_filename&amp;"SRS!D"&amp;MATCH(A49,SRS!B:B,0),"&gt;"),"")</f>
      </c>
      <c r="F49">
        <v>0</v>
      </c>
      <c r="G49">
        <v>0</v>
      </c>
      <c r="H49">
        <f>IF(F49&gt;0,VLOOKUP(F49,ADE!B:G,2,0),"")</f>
      </c>
      <c r="I49" s="18">
        <f>IF(F49&gt;0,HYPERLINK(current_filename&amp;"ADE!C"&amp;MATCH(F49,ADE!B:B,0),"&gt;"),"")</f>
      </c>
      <c r="K49">
        <v>0</v>
      </c>
      <c r="L49">
        <v>0</v>
      </c>
      <c r="M49">
        <f>IF(K49&gt;0,VLOOKUP(K49,'DR'!B:G,2,0),"")</f>
      </c>
      <c r="N49" s="18">
        <f>IF(K49&gt;0,HYPERLINK(current_filename&amp;"DR!C"&amp;MATCH(K49,'DR'!B:B,0),"&gt;"),"")</f>
      </c>
      <c r="P49">
        <v>60</v>
      </c>
      <c r="Q49">
        <v>0</v>
      </c>
      <c r="R49" t="str">
        <f>IF(P49&gt;0,VLOOKUP(P49,AMI!B:G,3,0),"")</f>
        <v>Field Leader (Gas)</v>
      </c>
      <c r="S49" s="18" t="str">
        <f>IF(P49&gt;0,HYPERLINK(current_filename&amp;"AMI!D"&amp;MATCH(P49,AMI!B:B,0),"&gt;"),"")</f>
        <v>&gt;</v>
      </c>
      <c r="U49">
        <v>0</v>
      </c>
      <c r="V49">
        <v>0</v>
      </c>
      <c r="X49" s="18">
        <f>IF(U49&gt;0,HYPERLINK(current_filename&amp;"HAN!C"&amp;MATCH(U49,AMI!B:B,0),"&gt;"),"")</f>
      </c>
    </row>
    <row r="50" spans="1:24" ht="12.75">
      <c r="A50">
        <v>0</v>
      </c>
      <c r="B50">
        <v>0</v>
      </c>
      <c r="C50">
        <f>IF(A50&gt;0,VLOOKUP(A50,SRS!B:G,3,0),"")</f>
      </c>
      <c r="D50" s="18">
        <f>IF(A50&gt;0,HYPERLINK(current_filename&amp;"SRS!D"&amp;MATCH(A50,SRS!B:B,0),"&gt;"),"")</f>
      </c>
      <c r="F50">
        <v>0</v>
      </c>
      <c r="G50">
        <v>0</v>
      </c>
      <c r="H50">
        <f>IF(F50&gt;0,VLOOKUP(F50,ADE!B:G,2,0),"")</f>
      </c>
      <c r="I50" s="18">
        <f>IF(F50&gt;0,HYPERLINK(current_filename&amp;"ADE!C"&amp;MATCH(F50,ADE!B:B,0),"&gt;"),"")</f>
      </c>
      <c r="K50">
        <v>0</v>
      </c>
      <c r="L50">
        <v>0</v>
      </c>
      <c r="M50">
        <f>IF(K50&gt;0,VLOOKUP(K50,'DR'!B:G,2,0),"")</f>
      </c>
      <c r="N50" s="18">
        <f>IF(K50&gt;0,HYPERLINK(current_filename&amp;"DR!C"&amp;MATCH(K50,'DR'!B:B,0),"&gt;"),"")</f>
      </c>
      <c r="P50">
        <v>28</v>
      </c>
      <c r="Q50">
        <v>0</v>
      </c>
      <c r="R50" t="str">
        <f>IF(P50&gt;0,VLOOKUP(P50,AMI!B:G,3,0),"")</f>
        <v>Field Person</v>
      </c>
      <c r="S50" s="18" t="str">
        <f>IF(P50&gt;0,HYPERLINK(current_filename&amp;"AMI!D"&amp;MATCH(P50,AMI!B:B,0),"&gt;"),"")</f>
        <v>&gt;</v>
      </c>
      <c r="U50">
        <v>0</v>
      </c>
      <c r="V50">
        <v>0</v>
      </c>
      <c r="X50" s="18">
        <f>IF(U50&gt;0,HYPERLINK(current_filename&amp;"HAN!C"&amp;MATCH(U50,AMI!B:B,0),"&gt;"),"")</f>
      </c>
    </row>
    <row r="51" spans="1:24" ht="12.75">
      <c r="A51">
        <v>23</v>
      </c>
      <c r="B51">
        <v>1</v>
      </c>
      <c r="C51" t="str">
        <f>IF(A51&gt;0,VLOOKUP(A51,SRS!B:G,3,0),"")</f>
        <v>Mobile Data Terminal</v>
      </c>
      <c r="D51" s="18" t="str">
        <f>IF(A51&gt;0,HYPERLINK(current_filename&amp;"SRS!D"&amp;MATCH(A51,SRS!B:B,0),"&gt;"),"")</f>
        <v>&gt;</v>
      </c>
      <c r="F51">
        <v>0</v>
      </c>
      <c r="G51">
        <v>0</v>
      </c>
      <c r="H51">
        <f>IF(F51&gt;0,VLOOKUP(F51,ADE!B:G,2,0),"")</f>
      </c>
      <c r="I51" s="18">
        <f>IF(F51&gt;0,HYPERLINK(current_filename&amp;"ADE!C"&amp;MATCH(F51,ADE!B:B,0),"&gt;"),"")</f>
      </c>
      <c r="K51">
        <v>0</v>
      </c>
      <c r="L51">
        <v>0</v>
      </c>
      <c r="M51">
        <f>IF(K51&gt;0,VLOOKUP(K51,'DR'!B:G,2,0),"")</f>
      </c>
      <c r="N51" s="18">
        <f>IF(K51&gt;0,HYPERLINK(current_filename&amp;"DR!C"&amp;MATCH(K51,'DR'!B:B,0),"&gt;"),"")</f>
      </c>
      <c r="P51">
        <v>19</v>
      </c>
      <c r="Q51">
        <v>1</v>
      </c>
      <c r="R51" t="str">
        <f>IF(P51&gt;0,VLOOKUP(P51,AMI!B:G,3,0),"")</f>
        <v>Field Tool / Device</v>
      </c>
      <c r="S51" s="18" t="str">
        <f>IF(P51&gt;0,HYPERLINK(current_filename&amp;"AMI!D"&amp;MATCH(P51,AMI!B:B,0),"&gt;"),"")</f>
        <v>&gt;</v>
      </c>
      <c r="U51">
        <v>0</v>
      </c>
      <c r="V51">
        <v>0</v>
      </c>
      <c r="X51" s="18">
        <f>IF(U51&gt;0,HYPERLINK(current_filename&amp;"HAN!C"&amp;MATCH(U51,AMI!B:B,0),"&gt;"),"")</f>
      </c>
    </row>
    <row r="52" spans="1:24" ht="12.75">
      <c r="A52">
        <v>0</v>
      </c>
      <c r="B52">
        <v>0</v>
      </c>
      <c r="C52">
        <f>IF(A52&gt;0,VLOOKUP(A52,SRS!B:G,3,0),"")</f>
      </c>
      <c r="D52" s="18">
        <f>IF(A52&gt;0,HYPERLINK(current_filename&amp;"SRS!D"&amp;MATCH(A52,SRS!B:B,0),"&gt;"),"")</f>
      </c>
      <c r="F52">
        <v>0</v>
      </c>
      <c r="G52">
        <v>0</v>
      </c>
      <c r="H52">
        <f>IF(F52&gt;0,VLOOKUP(F52,ADE!B:G,2,0),"")</f>
      </c>
      <c r="I52" s="18">
        <f>IF(F52&gt;0,HYPERLINK(current_filename&amp;"ADE!C"&amp;MATCH(F52,ADE!B:B,0),"&gt;"),"")</f>
      </c>
      <c r="K52">
        <v>0</v>
      </c>
      <c r="L52">
        <v>0</v>
      </c>
      <c r="M52">
        <f>IF(K52&gt;0,VLOOKUP(K52,'DR'!B:G,2,0),"")</f>
      </c>
      <c r="N52" s="18">
        <f>IF(K52&gt;0,HYPERLINK(current_filename&amp;"DR!C"&amp;MATCH(K52,'DR'!B:B,0),"&gt;"),"")</f>
      </c>
      <c r="P52">
        <v>6</v>
      </c>
      <c r="Q52">
        <v>0</v>
      </c>
      <c r="R52" t="str">
        <f>IF(P52&gt;0,VLOOKUP(P52,AMI!B:G,3,0),"")</f>
        <v>Foreign MDMA</v>
      </c>
      <c r="S52" s="18" t="str">
        <f>IF(P52&gt;0,HYPERLINK(current_filename&amp;"AMI!D"&amp;MATCH(P52,AMI!B:B,0),"&gt;"),"")</f>
        <v>&gt;</v>
      </c>
      <c r="U52">
        <v>0</v>
      </c>
      <c r="V52">
        <v>0</v>
      </c>
      <c r="X52" s="18">
        <f>IF(U52&gt;0,HYPERLINK(current_filename&amp;"HAN!C"&amp;MATCH(U52,AMI!B:B,0),"&gt;"),"")</f>
      </c>
    </row>
    <row r="53" spans="1:24" ht="12.75">
      <c r="A53">
        <v>0</v>
      </c>
      <c r="B53">
        <v>0</v>
      </c>
      <c r="C53">
        <f>IF(A53&gt;0,VLOOKUP(A53,SRS!B:G,3,0),"")</f>
      </c>
      <c r="D53" s="18">
        <f>IF(A53&gt;0,HYPERLINK(current_filename&amp;"SRS!D"&amp;MATCH(A53,SRS!B:B,0),"&gt;"),"")</f>
      </c>
      <c r="F53">
        <v>0</v>
      </c>
      <c r="G53">
        <v>0</v>
      </c>
      <c r="H53">
        <f>IF(F53&gt;0,VLOOKUP(F53,ADE!B:G,2,0),"")</f>
      </c>
      <c r="I53" s="18">
        <f>IF(F53&gt;0,HYPERLINK(current_filename&amp;"ADE!C"&amp;MATCH(F53,ADE!B:B,0),"&gt;"),"")</f>
      </c>
      <c r="K53">
        <v>0</v>
      </c>
      <c r="L53">
        <v>0</v>
      </c>
      <c r="M53">
        <f>IF(K53&gt;0,VLOOKUP(K53,'DR'!B:G,2,0),"")</f>
      </c>
      <c r="N53" s="18">
        <f>IF(K53&gt;0,HYPERLINK(current_filename&amp;"DR!C"&amp;MATCH(K53,'DR'!B:B,0),"&gt;"),"")</f>
      </c>
      <c r="P53">
        <v>92</v>
      </c>
      <c r="Q53">
        <v>0</v>
      </c>
      <c r="R53" t="str">
        <f>IF(P53&gt;0,VLOOKUP(P53,AMI!B:G,3,0),"")</f>
        <v>Gas Control</v>
      </c>
      <c r="S53" s="18" t="str">
        <f>IF(P53&gt;0,HYPERLINK(current_filename&amp;"AMI!D"&amp;MATCH(P53,AMI!B:B,0),"&gt;"),"")</f>
        <v>&gt;</v>
      </c>
      <c r="U53">
        <v>0</v>
      </c>
      <c r="V53">
        <v>0</v>
      </c>
      <c r="X53" s="18">
        <f>IF(U53&gt;0,HYPERLINK(current_filename&amp;"HAN!C"&amp;MATCH(U53,AMI!B:B,0),"&gt;"),"")</f>
      </c>
    </row>
    <row r="54" spans="1:24" ht="12.75">
      <c r="A54">
        <v>0</v>
      </c>
      <c r="B54">
        <v>0</v>
      </c>
      <c r="C54">
        <f>IF(A54&gt;0,VLOOKUP(A54,SRS!B:G,3,0),"")</f>
      </c>
      <c r="D54" s="18">
        <f>IF(A54&gt;0,HYPERLINK(current_filename&amp;"SRS!D"&amp;MATCH(A54,SRS!B:B,0),"&gt;"),"")</f>
      </c>
      <c r="F54">
        <v>0</v>
      </c>
      <c r="G54">
        <v>0</v>
      </c>
      <c r="H54">
        <f>IF(F54&gt;0,VLOOKUP(F54,ADE!B:G,2,0),"")</f>
      </c>
      <c r="I54" s="18">
        <f>IF(F54&gt;0,HYPERLINK(current_filename&amp;"ADE!C"&amp;MATCH(F54,ADE!B:B,0),"&gt;"),"")</f>
      </c>
      <c r="K54">
        <v>0</v>
      </c>
      <c r="L54">
        <v>0</v>
      </c>
      <c r="M54">
        <f>IF(K54&gt;0,VLOOKUP(K54,'DR'!B:G,2,0),"")</f>
      </c>
      <c r="N54" s="18">
        <f>IF(K54&gt;0,HYPERLINK(current_filename&amp;"DR!C"&amp;MATCH(K54,'DR'!B:B,0),"&gt;"),"")</f>
      </c>
      <c r="P54">
        <v>48</v>
      </c>
      <c r="Q54">
        <v>0</v>
      </c>
      <c r="R54" t="str">
        <f>IF(P54&gt;0,VLOOKUP(P54,AMI!B:G,3,0),"")</f>
        <v>Gas Distribution Simulation Model</v>
      </c>
      <c r="S54" s="18" t="str">
        <f>IF(P54&gt;0,HYPERLINK(current_filename&amp;"AMI!D"&amp;MATCH(P54,AMI!B:B,0),"&gt;"),"")</f>
        <v>&gt;</v>
      </c>
      <c r="U54">
        <v>0</v>
      </c>
      <c r="V54">
        <v>0</v>
      </c>
      <c r="X54" s="18">
        <f>IF(U54&gt;0,HYPERLINK(current_filename&amp;"HAN!C"&amp;MATCH(U54,AMI!B:B,0),"&gt;"),"")</f>
      </c>
    </row>
    <row r="55" spans="1:24" ht="12.75">
      <c r="A55">
        <v>0</v>
      </c>
      <c r="B55">
        <v>0</v>
      </c>
      <c r="C55">
        <f>IF(A55&gt;0,VLOOKUP(A55,SRS!B:G,3,0),"")</f>
      </c>
      <c r="D55" s="18">
        <f>IF(A55&gt;0,HYPERLINK(current_filename&amp;"SRS!D"&amp;MATCH(A55,SRS!B:B,0),"&gt;"),"")</f>
      </c>
      <c r="F55">
        <v>0</v>
      </c>
      <c r="G55">
        <v>0</v>
      </c>
      <c r="H55">
        <f>IF(F55&gt;0,VLOOKUP(F55,ADE!B:G,2,0),"")</f>
      </c>
      <c r="I55" s="18">
        <f>IF(F55&gt;0,HYPERLINK(current_filename&amp;"ADE!C"&amp;MATCH(F55,ADE!B:B,0),"&gt;"),"")</f>
      </c>
      <c r="K55">
        <v>0</v>
      </c>
      <c r="L55">
        <v>0</v>
      </c>
      <c r="M55">
        <f>IF(K55&gt;0,VLOOKUP(K55,'DR'!B:G,2,0),"")</f>
      </c>
      <c r="N55" s="18">
        <f>IF(K55&gt;0,HYPERLINK(current_filename&amp;"DR!C"&amp;MATCH(K55,'DR'!B:B,0),"&gt;"),"")</f>
      </c>
      <c r="P55">
        <v>31</v>
      </c>
      <c r="Q55">
        <v>0</v>
      </c>
      <c r="R55" t="str">
        <f>IF(P55&gt;0,VLOOKUP(P55,AMI!B:G,3,0),"")</f>
        <v>Gas Distribution System Planning</v>
      </c>
      <c r="S55" s="18" t="str">
        <f>IF(P55&gt;0,HYPERLINK(current_filename&amp;"AMI!D"&amp;MATCH(P55,AMI!B:B,0),"&gt;"),"")</f>
        <v>&gt;</v>
      </c>
      <c r="U55">
        <v>0</v>
      </c>
      <c r="V55">
        <v>0</v>
      </c>
      <c r="X55" s="18">
        <f>IF(U55&gt;0,HYPERLINK(current_filename&amp;"HAN!C"&amp;MATCH(U55,AMI!B:B,0),"&gt;"),"")</f>
      </c>
    </row>
    <row r="56" spans="1:24" ht="12.75">
      <c r="A56">
        <v>0</v>
      </c>
      <c r="B56">
        <v>0</v>
      </c>
      <c r="C56">
        <f>IF(A56&gt;0,VLOOKUP(A56,SRS!B:G,3,0),"")</f>
      </c>
      <c r="D56" s="18">
        <f>IF(A56&gt;0,HYPERLINK(current_filename&amp;"SRS!D"&amp;MATCH(A56,SRS!B:B,0),"&gt;"),"")</f>
      </c>
      <c r="F56">
        <v>0</v>
      </c>
      <c r="G56">
        <v>0</v>
      </c>
      <c r="H56">
        <f>IF(F56&gt;0,VLOOKUP(F56,ADE!B:G,2,0),"")</f>
      </c>
      <c r="I56" s="18">
        <f>IF(F56&gt;0,HYPERLINK(current_filename&amp;"ADE!C"&amp;MATCH(F56,ADE!B:B,0),"&gt;"),"")</f>
      </c>
      <c r="K56">
        <v>0</v>
      </c>
      <c r="L56">
        <v>0</v>
      </c>
      <c r="M56">
        <f>IF(K56&gt;0,VLOOKUP(K56,'DR'!B:G,2,0),"")</f>
      </c>
      <c r="N56" s="18">
        <f>IF(K56&gt;0,HYPERLINK(current_filename&amp;"DR!C"&amp;MATCH(K56,'DR'!B:B,0),"&gt;"),"")</f>
      </c>
      <c r="P56">
        <v>90</v>
      </c>
      <c r="Q56">
        <v>0</v>
      </c>
      <c r="R56" t="str">
        <f>IF(P56&gt;0,VLOOKUP(P56,AMI!B:G,3,0),"")</f>
        <v>Gas Line Worker - Cathodic</v>
      </c>
      <c r="S56" s="18" t="str">
        <f>IF(P56&gt;0,HYPERLINK(current_filename&amp;"AMI!D"&amp;MATCH(P56,AMI!B:B,0),"&gt;"),"")</f>
        <v>&gt;</v>
      </c>
      <c r="U56">
        <v>0</v>
      </c>
      <c r="V56">
        <v>0</v>
      </c>
      <c r="X56" s="18">
        <f>IF(U56&gt;0,HYPERLINK(current_filename&amp;"HAN!C"&amp;MATCH(U56,AMI!B:B,0),"&gt;"),"")</f>
      </c>
    </row>
    <row r="57" spans="1:24" ht="12.75">
      <c r="A57">
        <v>0</v>
      </c>
      <c r="B57">
        <v>0</v>
      </c>
      <c r="C57">
        <f>IF(A57&gt;0,VLOOKUP(A57,SRS!B:G,3,0),"")</f>
      </c>
      <c r="D57" s="18">
        <f>IF(A57&gt;0,HYPERLINK(current_filename&amp;"SRS!D"&amp;MATCH(A57,SRS!B:B,0),"&gt;"),"")</f>
      </c>
      <c r="F57">
        <v>0</v>
      </c>
      <c r="G57">
        <v>0</v>
      </c>
      <c r="H57">
        <f>IF(F57&gt;0,VLOOKUP(F57,ADE!B:G,2,0),"")</f>
      </c>
      <c r="I57" s="18">
        <f>IF(F57&gt;0,HYPERLINK(current_filename&amp;"ADE!C"&amp;MATCH(F57,ADE!B:B,0),"&gt;"),"")</f>
      </c>
      <c r="K57">
        <v>0</v>
      </c>
      <c r="L57">
        <v>0</v>
      </c>
      <c r="M57">
        <f>IF(K57&gt;0,VLOOKUP(K57,'DR'!B:G,2,0),"")</f>
      </c>
      <c r="N57" s="18">
        <f>IF(K57&gt;0,HYPERLINK(current_filename&amp;"DR!C"&amp;MATCH(K57,'DR'!B:B,0),"&gt;"),"")</f>
      </c>
      <c r="P57">
        <v>129</v>
      </c>
      <c r="Q57">
        <v>0</v>
      </c>
      <c r="R57" t="str">
        <f>IF(P57&gt;0,VLOOKUP(P57,AMI!B:G,3,0),"")</f>
        <v>Gas Measurement System</v>
      </c>
      <c r="S57" s="18" t="str">
        <f>IF(P57&gt;0,HYPERLINK(current_filename&amp;"AMI!D"&amp;MATCH(P57,AMI!B:B,0),"&gt;"),"")</f>
        <v>&gt;</v>
      </c>
      <c r="U57">
        <v>0</v>
      </c>
      <c r="V57">
        <v>0</v>
      </c>
      <c r="X57" s="18">
        <f>IF(U57&gt;0,HYPERLINK(current_filename&amp;"HAN!C"&amp;MATCH(U57,AMI!B:B,0),"&gt;"),"")</f>
      </c>
    </row>
    <row r="58" spans="1:24" ht="12.75">
      <c r="A58">
        <v>0</v>
      </c>
      <c r="B58">
        <v>0</v>
      </c>
      <c r="C58">
        <f>IF(A58&gt;0,VLOOKUP(A58,SRS!B:G,3,0),"")</f>
      </c>
      <c r="D58" s="18">
        <f>IF(A58&gt;0,HYPERLINK(current_filename&amp;"SRS!D"&amp;MATCH(A58,SRS!B:B,0),"&gt;"),"")</f>
      </c>
      <c r="F58">
        <v>0</v>
      </c>
      <c r="G58">
        <v>0</v>
      </c>
      <c r="H58">
        <f>IF(F58&gt;0,VLOOKUP(F58,ADE!B:G,2,0),"")</f>
      </c>
      <c r="I58" s="18">
        <f>IF(F58&gt;0,HYPERLINK(current_filename&amp;"ADE!C"&amp;MATCH(F58,ADE!B:B,0),"&gt;"),"")</f>
      </c>
      <c r="K58">
        <v>0</v>
      </c>
      <c r="L58">
        <v>0</v>
      </c>
      <c r="M58">
        <f>IF(K58&gt;0,VLOOKUP(K58,'DR'!B:G,2,0),"")</f>
      </c>
      <c r="N58" s="18">
        <f>IF(K58&gt;0,HYPERLINK(current_filename&amp;"DR!C"&amp;MATCH(K58,'DR'!B:B,0),"&gt;"),"")</f>
      </c>
      <c r="P58">
        <v>120</v>
      </c>
      <c r="Q58">
        <v>0</v>
      </c>
      <c r="R58" t="str">
        <f>IF(P58&gt;0,VLOOKUP(P58,AMI!B:G,3,0),"")</f>
        <v>Gas Measurement Team</v>
      </c>
      <c r="S58" s="18" t="str">
        <f>IF(P58&gt;0,HYPERLINK(current_filename&amp;"AMI!D"&amp;MATCH(P58,AMI!B:B,0),"&gt;"),"")</f>
        <v>&gt;</v>
      </c>
      <c r="U58">
        <v>0</v>
      </c>
      <c r="V58">
        <v>0</v>
      </c>
      <c r="X58" s="18">
        <f>IF(U58&gt;0,HYPERLINK(current_filename&amp;"HAN!C"&amp;MATCH(U58,AMI!B:B,0),"&gt;"),"")</f>
      </c>
    </row>
    <row r="59" spans="1:24" ht="12.75">
      <c r="A59">
        <v>0</v>
      </c>
      <c r="B59">
        <v>0</v>
      </c>
      <c r="C59">
        <f>IF(A59&gt;0,VLOOKUP(A59,SRS!B:G,3,0),"")</f>
      </c>
      <c r="D59" s="18">
        <f>IF(A59&gt;0,HYPERLINK(current_filename&amp;"SRS!D"&amp;MATCH(A59,SRS!B:B,0),"&gt;"),"")</f>
      </c>
      <c r="F59">
        <v>0</v>
      </c>
      <c r="G59">
        <v>0</v>
      </c>
      <c r="H59">
        <f>IF(F59&gt;0,VLOOKUP(F59,ADE!B:G,2,0),"")</f>
      </c>
      <c r="I59" s="18">
        <f>IF(F59&gt;0,HYPERLINK(current_filename&amp;"ADE!C"&amp;MATCH(F59,ADE!B:B,0),"&gt;"),"")</f>
      </c>
      <c r="K59">
        <v>0</v>
      </c>
      <c r="L59">
        <v>0</v>
      </c>
      <c r="M59">
        <f>IF(K59&gt;0,VLOOKUP(K59,'DR'!B:G,2,0),"")</f>
      </c>
      <c r="N59" s="18">
        <f>IF(K59&gt;0,HYPERLINK(current_filename&amp;"DR!C"&amp;MATCH(K59,'DR'!B:B,0),"&gt;"),"")</f>
      </c>
      <c r="P59">
        <v>101</v>
      </c>
      <c r="Q59">
        <v>0</v>
      </c>
      <c r="R59" t="str">
        <f>IF(P59&gt;0,VLOOKUP(P59,AMI!B:G,3,0),"")</f>
        <v>Gas Meter Inspection Tracking System</v>
      </c>
      <c r="S59" s="18" t="str">
        <f>IF(P59&gt;0,HYPERLINK(current_filename&amp;"AMI!D"&amp;MATCH(P59,AMI!B:B,0),"&gt;"),"")</f>
        <v>&gt;</v>
      </c>
      <c r="U59">
        <v>0</v>
      </c>
      <c r="V59">
        <v>0</v>
      </c>
      <c r="X59" s="18">
        <f>IF(U59&gt;0,HYPERLINK(current_filename&amp;"HAN!C"&amp;MATCH(U59,AMI!B:B,0),"&gt;"),"")</f>
      </c>
    </row>
    <row r="60" spans="1:24" ht="12.75">
      <c r="A60">
        <v>0</v>
      </c>
      <c r="B60">
        <v>0</v>
      </c>
      <c r="C60">
        <f>IF(A60&gt;0,VLOOKUP(A60,SRS!B:G,3,0),"")</f>
      </c>
      <c r="D60" s="18">
        <f>IF(A60&gt;0,HYPERLINK(current_filename&amp;"SRS!D"&amp;MATCH(A60,SRS!B:B,0),"&gt;"),"")</f>
      </c>
      <c r="F60">
        <v>0</v>
      </c>
      <c r="G60">
        <v>0</v>
      </c>
      <c r="H60">
        <f>IF(F60&gt;0,VLOOKUP(F60,ADE!B:G,2,0),"")</f>
      </c>
      <c r="I60" s="18">
        <f>IF(F60&gt;0,HYPERLINK(current_filename&amp;"ADE!C"&amp;MATCH(F60,ADE!B:B,0),"&gt;"),"")</f>
      </c>
      <c r="K60">
        <v>0</v>
      </c>
      <c r="L60">
        <v>0</v>
      </c>
      <c r="M60">
        <f>IF(K60&gt;0,VLOOKUP(K60,'DR'!B:G,2,0),"")</f>
      </c>
      <c r="N60" s="18">
        <f>IF(K60&gt;0,HYPERLINK(current_filename&amp;"DR!C"&amp;MATCH(K60,'DR'!B:B,0),"&gt;"),"")</f>
      </c>
      <c r="P60">
        <v>73</v>
      </c>
      <c r="Q60">
        <v>0</v>
      </c>
      <c r="R60" t="str">
        <f>IF(P60&gt;0,VLOOKUP(P60,AMI!B:G,3,0),"")</f>
        <v>Gas Outage Management System</v>
      </c>
      <c r="S60" s="18" t="str">
        <f>IF(P60&gt;0,HYPERLINK(current_filename&amp;"AMI!D"&amp;MATCH(P60,AMI!B:B,0),"&gt;"),"")</f>
        <v>&gt;</v>
      </c>
      <c r="U60">
        <v>0</v>
      </c>
      <c r="V60">
        <v>0</v>
      </c>
      <c r="X60" s="18">
        <f>IF(U60&gt;0,HYPERLINK(current_filename&amp;"HAN!C"&amp;MATCH(U60,AMI!B:B,0),"&gt;"),"")</f>
      </c>
    </row>
    <row r="61" spans="1:24" ht="12.75">
      <c r="A61">
        <v>20</v>
      </c>
      <c r="B61">
        <v>1</v>
      </c>
      <c r="C61" t="str">
        <f>IF(A61&gt;0,VLOOKUP(A61,SRS!B:G,3,0),"")</f>
        <v>Geographic Information Management</v>
      </c>
      <c r="D61" s="18" t="str">
        <f>IF(A61&gt;0,HYPERLINK(current_filename&amp;"SRS!D"&amp;MATCH(A61,SRS!B:B,0),"&gt;"),"")</f>
        <v>&gt;</v>
      </c>
      <c r="F61">
        <v>8</v>
      </c>
      <c r="G61">
        <v>1</v>
      </c>
      <c r="H61" t="str">
        <f>IF(F61&gt;0,VLOOKUP(F61,ADE!B:G,2,0),"")</f>
        <v>Geographic Information System</v>
      </c>
      <c r="I61" s="18" t="str">
        <f>IF(F61&gt;0,HYPERLINK(current_filename&amp;"ADE!C"&amp;MATCH(F61,ADE!B:B,0),"&gt;"),"")</f>
        <v>&gt;</v>
      </c>
      <c r="K61">
        <v>0</v>
      </c>
      <c r="L61">
        <v>0</v>
      </c>
      <c r="M61">
        <f>IF(K61&gt;0,VLOOKUP(K61,'DR'!B:G,2,0),"")</f>
      </c>
      <c r="N61" s="18">
        <f>IF(K61&gt;0,HYPERLINK(current_filename&amp;"DR!C"&amp;MATCH(K61,'DR'!B:B,0),"&gt;"),"")</f>
      </c>
      <c r="P61">
        <v>14</v>
      </c>
      <c r="Q61">
        <v>1</v>
      </c>
      <c r="R61" t="str">
        <f>IF(P61&gt;0,VLOOKUP(P61,AMI!B:G,3,0),"")</f>
        <v>Geographical Information System</v>
      </c>
      <c r="S61" s="18" t="str">
        <f>IF(P61&gt;0,HYPERLINK(current_filename&amp;"AMI!D"&amp;MATCH(P61,AMI!B:B,0),"&gt;"),"")</f>
        <v>&gt;</v>
      </c>
      <c r="U61">
        <v>0</v>
      </c>
      <c r="V61">
        <v>0</v>
      </c>
      <c r="X61" s="18">
        <f>IF(U61&gt;0,HYPERLINK(current_filename&amp;"HAN!C"&amp;MATCH(U61,AMI!B:B,0),"&gt;"),"")</f>
      </c>
    </row>
    <row r="62" spans="1:24" ht="12.75">
      <c r="A62">
        <v>0</v>
      </c>
      <c r="B62">
        <v>0</v>
      </c>
      <c r="C62">
        <f>IF(A62&gt;0,VLOOKUP(A62,SRS!B:G,3,0),"")</f>
      </c>
      <c r="D62" s="18">
        <f>IF(A62&gt;0,HYPERLINK(current_filename&amp;"SRS!D"&amp;MATCH(A62,SRS!B:B,0),"&gt;"),"")</f>
      </c>
      <c r="F62">
        <v>0</v>
      </c>
      <c r="G62">
        <v>0</v>
      </c>
      <c r="H62">
        <f>IF(F62&gt;0,VLOOKUP(F62,ADE!B:G,2,0),"")</f>
      </c>
      <c r="I62" s="18">
        <f>IF(F62&gt;0,HYPERLINK(current_filename&amp;"ADE!C"&amp;MATCH(F62,ADE!B:B,0),"&gt;"),"")</f>
      </c>
      <c r="K62">
        <v>0</v>
      </c>
      <c r="L62">
        <v>0</v>
      </c>
      <c r="M62">
        <f>IF(K62&gt;0,VLOOKUP(K62,'DR'!B:G,2,0),"")</f>
      </c>
      <c r="N62" s="18">
        <f>IF(K62&gt;0,HYPERLINK(current_filename&amp;"DR!C"&amp;MATCH(K62,'DR'!B:B,0),"&gt;"),"")</f>
      </c>
      <c r="P62">
        <v>8</v>
      </c>
      <c r="Q62">
        <v>0</v>
      </c>
      <c r="R62" t="str">
        <f>IF(P62&gt;0,VLOOKUP(P62,AMI!B:G,3,0),"")</f>
        <v>GIS Application (CorCon)</v>
      </c>
      <c r="S62" s="18" t="str">
        <f>IF(P62&gt;0,HYPERLINK(current_filename&amp;"AMI!D"&amp;MATCH(P62,AMI!B:B,0),"&gt;"),"")</f>
        <v>&gt;</v>
      </c>
      <c r="U62">
        <v>0</v>
      </c>
      <c r="V62">
        <v>0</v>
      </c>
      <c r="X62" s="18">
        <f>IF(U62&gt;0,HYPERLINK(current_filename&amp;"HAN!C"&amp;MATCH(U62,AMI!B:B,0),"&gt;"),"")</f>
      </c>
    </row>
    <row r="63" spans="1:24" ht="12.75">
      <c r="A63">
        <v>0</v>
      </c>
      <c r="B63">
        <v>0</v>
      </c>
      <c r="C63">
        <f>IF(A63&gt;0,VLOOKUP(A63,SRS!B:G,3,0),"")</f>
      </c>
      <c r="D63" s="18">
        <f>IF(A63&gt;0,HYPERLINK(current_filename&amp;"SRS!D"&amp;MATCH(A63,SRS!B:B,0),"&gt;"),"")</f>
      </c>
      <c r="F63">
        <v>0</v>
      </c>
      <c r="G63">
        <v>0</v>
      </c>
      <c r="H63">
        <f>IF(F63&gt;0,VLOOKUP(F63,ADE!B:G,2,0),"")</f>
      </c>
      <c r="I63" s="18">
        <f>IF(F63&gt;0,HYPERLINK(current_filename&amp;"ADE!C"&amp;MATCH(F63,ADE!B:B,0),"&gt;"),"")</f>
      </c>
      <c r="K63">
        <v>0</v>
      </c>
      <c r="L63">
        <v>0</v>
      </c>
      <c r="M63">
        <f>IF(K63&gt;0,VLOOKUP(K63,'DR'!B:G,2,0),"")</f>
      </c>
      <c r="N63" s="18">
        <f>IF(K63&gt;0,HYPERLINK(current_filename&amp;"DR!C"&amp;MATCH(K63,'DR'!B:B,0),"&gt;"),"")</f>
      </c>
      <c r="P63">
        <v>105</v>
      </c>
      <c r="Q63">
        <v>0</v>
      </c>
      <c r="R63" t="str">
        <f>IF(P63&gt;0,VLOOKUP(P63,AMI!B:G,3,0),"")</f>
        <v>Grid Control Center</v>
      </c>
      <c r="S63" s="18" t="str">
        <f>IF(P63&gt;0,HYPERLINK(current_filename&amp;"AMI!D"&amp;MATCH(P63,AMI!B:B,0),"&gt;"),"")</f>
        <v>&gt;</v>
      </c>
      <c r="U63">
        <v>0</v>
      </c>
      <c r="V63">
        <v>0</v>
      </c>
      <c r="X63" s="18">
        <f>IF(U63&gt;0,HYPERLINK(current_filename&amp;"HAN!C"&amp;MATCH(U63,AMI!B:B,0),"&gt;"),"")</f>
      </c>
    </row>
    <row r="64" spans="1:24" ht="12.75">
      <c r="A64">
        <v>0</v>
      </c>
      <c r="B64">
        <v>0</v>
      </c>
      <c r="C64">
        <f>IF(A64&gt;0,VLOOKUP(A64,SRS!B:G,3,0),"")</f>
      </c>
      <c r="D64" s="18">
        <f>IF(A64&gt;0,HYPERLINK(current_filename&amp;"SRS!D"&amp;MATCH(A64,SRS!B:B,0),"&gt;"),"")</f>
      </c>
      <c r="F64">
        <v>0</v>
      </c>
      <c r="G64">
        <v>0</v>
      </c>
      <c r="H64">
        <f>IF(F64&gt;0,VLOOKUP(F64,ADE!B:G,2,0),"")</f>
      </c>
      <c r="I64" s="18">
        <f>IF(F64&gt;0,HYPERLINK(current_filename&amp;"ADE!C"&amp;MATCH(F64,ADE!B:B,0),"&gt;"),"")</f>
      </c>
      <c r="K64">
        <v>0</v>
      </c>
      <c r="L64">
        <v>0</v>
      </c>
      <c r="M64">
        <f>IF(K64&gt;0,VLOOKUP(K64,'DR'!B:G,2,0),"")</f>
      </c>
      <c r="N64" s="18">
        <f>IF(K64&gt;0,HYPERLINK(current_filename&amp;"DR!C"&amp;MATCH(K64,'DR'!B:B,0),"&gt;"),"")</f>
      </c>
      <c r="P64">
        <v>0</v>
      </c>
      <c r="Q64">
        <v>0</v>
      </c>
      <c r="R64">
        <f>IF(P64&gt;0,VLOOKUP(P64,AMI!B:G,3,0),"")</f>
      </c>
      <c r="S64" s="18">
        <f>IF(P64&gt;0,HYPERLINK(current_filename&amp;"AMI!D"&amp;MATCH(P64,AMI!B:B,0),"&gt;"),"")</f>
      </c>
      <c r="U64">
        <v>0</v>
      </c>
      <c r="V64">
        <v>0</v>
      </c>
      <c r="X64" s="18">
        <f>IF(U64&gt;0,HYPERLINK(current_filename&amp;"HAN!C"&amp;MATCH(U64,AMI!B:B,0),"&gt;"),"")</f>
      </c>
    </row>
    <row r="65" spans="1:24" ht="12.75">
      <c r="A65">
        <v>0</v>
      </c>
      <c r="B65">
        <v>0</v>
      </c>
      <c r="C65">
        <f>IF(A65&gt;0,VLOOKUP(A65,SRS!B:G,3,0),"")</f>
      </c>
      <c r="D65" s="18">
        <f>IF(A65&gt;0,HYPERLINK(current_filename&amp;"SRS!D"&amp;MATCH(A65,SRS!B:B,0),"&gt;"),"")</f>
      </c>
      <c r="F65">
        <v>0</v>
      </c>
      <c r="G65">
        <v>0</v>
      </c>
      <c r="H65">
        <f>IF(F65&gt;0,VLOOKUP(F65,ADE!B:G,2,0),"")</f>
      </c>
      <c r="I65" s="18">
        <f>IF(F65&gt;0,HYPERLINK(current_filename&amp;"ADE!C"&amp;MATCH(F65,ADE!B:B,0),"&gt;"),"")</f>
      </c>
      <c r="K65">
        <v>0</v>
      </c>
      <c r="L65">
        <v>0</v>
      </c>
      <c r="M65">
        <f>IF(K65&gt;0,VLOOKUP(K65,'DR'!B:G,2,0),"")</f>
      </c>
      <c r="N65" s="18">
        <f>IF(K65&gt;0,HYPERLINK(current_filename&amp;"DR!C"&amp;MATCH(K65,'DR'!B:B,0),"&gt;"),"")</f>
      </c>
      <c r="P65">
        <v>0</v>
      </c>
      <c r="Q65">
        <v>0</v>
      </c>
      <c r="R65">
        <f>IF(P65&gt;0,VLOOKUP(P65,AMI!B:G,3,0),"")</f>
      </c>
      <c r="S65" s="18">
        <f>IF(P65&gt;0,HYPERLINK(current_filename&amp;"AMI!D"&amp;MATCH(P65,AMI!B:B,0),"&gt;"),"")</f>
      </c>
      <c r="U65">
        <v>10</v>
      </c>
      <c r="V65">
        <v>0</v>
      </c>
      <c r="W65" s="20" t="s">
        <v>135</v>
      </c>
      <c r="X65" s="18" t="str">
        <f>IF(U65&gt;0,HYPERLINK(current_filename&amp;"HAN!C"&amp;MATCH(U65,AMI!B:B,0),"&gt;"),"")</f>
        <v>&gt;</v>
      </c>
    </row>
    <row r="66" spans="1:24" ht="12.75">
      <c r="A66">
        <v>0</v>
      </c>
      <c r="B66">
        <v>0</v>
      </c>
      <c r="C66">
        <f>IF(A66&gt;0,VLOOKUP(A66,SRS!B:G,3,0),"")</f>
      </c>
      <c r="D66" s="18">
        <f>IF(A66&gt;0,HYPERLINK(current_filename&amp;"SRS!D"&amp;MATCH(A66,SRS!B:B,0),"&gt;"),"")</f>
      </c>
      <c r="F66">
        <v>0</v>
      </c>
      <c r="G66">
        <v>0</v>
      </c>
      <c r="H66">
        <f>IF(F66&gt;0,VLOOKUP(F66,ADE!B:G,2,0),"")</f>
      </c>
      <c r="I66" s="18">
        <f>IF(F66&gt;0,HYPERLINK(current_filename&amp;"ADE!C"&amp;MATCH(F66,ADE!B:B,0),"&gt;"),"")</f>
      </c>
      <c r="K66">
        <v>0</v>
      </c>
      <c r="L66">
        <v>0</v>
      </c>
      <c r="M66">
        <f>IF(K66&gt;0,VLOOKUP(K66,'DR'!B:G,2,0),"")</f>
      </c>
      <c r="N66" s="18">
        <f>IF(K66&gt;0,HYPERLINK(current_filename&amp;"DR!C"&amp;MATCH(K66,'DR'!B:B,0),"&gt;"),"")</f>
      </c>
      <c r="P66">
        <v>0</v>
      </c>
      <c r="Q66">
        <v>0</v>
      </c>
      <c r="R66">
        <f>IF(P66&gt;0,VLOOKUP(P66,AMI!B:G,3,0),"")</f>
      </c>
      <c r="S66" s="18">
        <f>IF(P66&gt;0,HYPERLINK(current_filename&amp;"AMI!D"&amp;MATCH(P66,AMI!B:B,0),"&gt;"),"")</f>
      </c>
      <c r="U66">
        <v>12</v>
      </c>
      <c r="V66">
        <v>0</v>
      </c>
      <c r="W66" s="20" t="s">
        <v>138</v>
      </c>
      <c r="X66" s="18" t="str">
        <f>IF(U66&gt;0,HYPERLINK(current_filename&amp;"HAN!C"&amp;MATCH(U66,AMI!B:B,0),"&gt;"),"")</f>
        <v>&gt;</v>
      </c>
    </row>
    <row r="67" spans="1:24" ht="12.75">
      <c r="A67">
        <v>0</v>
      </c>
      <c r="B67">
        <v>0</v>
      </c>
      <c r="C67">
        <f>IF(A67&gt;0,VLOOKUP(A67,SRS!B:G,3,0),"")</f>
      </c>
      <c r="D67" s="18">
        <f>IF(A67&gt;0,HYPERLINK(current_filename&amp;"SRS!D"&amp;MATCH(A67,SRS!B:B,0),"&gt;"),"")</f>
      </c>
      <c r="F67">
        <v>0</v>
      </c>
      <c r="G67">
        <v>0</v>
      </c>
      <c r="H67">
        <f>IF(F67&gt;0,VLOOKUP(F67,ADE!B:G,2,0),"")</f>
      </c>
      <c r="I67" s="18">
        <f>IF(F67&gt;0,HYPERLINK(current_filename&amp;"ADE!C"&amp;MATCH(F67,ADE!B:B,0),"&gt;"),"")</f>
      </c>
      <c r="K67">
        <v>0</v>
      </c>
      <c r="L67">
        <v>0</v>
      </c>
      <c r="M67">
        <f>IF(K67&gt;0,VLOOKUP(K67,'DR'!B:G,2,0),"")</f>
      </c>
      <c r="N67" s="18">
        <f>IF(K67&gt;0,HYPERLINK(current_filename&amp;"DR!C"&amp;MATCH(K67,'DR'!B:B,0),"&gt;"),"")</f>
      </c>
      <c r="P67">
        <v>0</v>
      </c>
      <c r="Q67">
        <v>0</v>
      </c>
      <c r="R67">
        <f>IF(P67&gt;0,VLOOKUP(P67,AMI!B:G,3,0),"")</f>
      </c>
      <c r="S67" s="18">
        <f>IF(P67&gt;0,HYPERLINK(current_filename&amp;"AMI!D"&amp;MATCH(P67,AMI!B:B,0),"&gt;"),"")</f>
      </c>
      <c r="U67">
        <v>5</v>
      </c>
      <c r="V67">
        <v>0</v>
      </c>
      <c r="W67" s="20" t="s">
        <v>140</v>
      </c>
      <c r="X67" s="18" t="str">
        <f>IF(U67&gt;0,HYPERLINK(current_filename&amp;"HAN!C"&amp;MATCH(U67,AMI!B:B,0),"&gt;"),"")</f>
        <v>&gt;</v>
      </c>
    </row>
    <row r="68" spans="1:24" ht="12.75">
      <c r="A68">
        <v>0</v>
      </c>
      <c r="B68">
        <v>0</v>
      </c>
      <c r="C68">
        <f>IF(A68&gt;0,VLOOKUP(A68,SRS!B:G,3,0),"")</f>
      </c>
      <c r="D68" s="18">
        <f>IF(A68&gt;0,HYPERLINK(current_filename&amp;"SRS!D"&amp;MATCH(A68,SRS!B:B,0),"&gt;"),"")</f>
      </c>
      <c r="F68">
        <v>0</v>
      </c>
      <c r="G68">
        <v>0</v>
      </c>
      <c r="H68">
        <f>IF(F68&gt;0,VLOOKUP(F68,ADE!B:G,2,0),"")</f>
      </c>
      <c r="I68" s="18">
        <f>IF(F68&gt;0,HYPERLINK(current_filename&amp;"ADE!C"&amp;MATCH(F68,ADE!B:B,0),"&gt;"),"")</f>
      </c>
      <c r="K68">
        <v>0</v>
      </c>
      <c r="L68">
        <v>0</v>
      </c>
      <c r="M68">
        <f>IF(K68&gt;0,VLOOKUP(K68,'DR'!B:G,2,0),"")</f>
      </c>
      <c r="N68" s="18">
        <f>IF(K68&gt;0,HYPERLINK(current_filename&amp;"DR!C"&amp;MATCH(K68,'DR'!B:B,0),"&gt;"),"")</f>
      </c>
      <c r="P68">
        <v>0</v>
      </c>
      <c r="Q68">
        <v>0</v>
      </c>
      <c r="R68">
        <f>IF(P68&gt;0,VLOOKUP(P68,AMI!B:G,3,0),"")</f>
      </c>
      <c r="S68" s="18">
        <f>IF(P68&gt;0,HYPERLINK(current_filename&amp;"AMI!D"&amp;MATCH(P68,AMI!B:B,0),"&gt;"),"")</f>
      </c>
      <c r="U68">
        <v>2</v>
      </c>
      <c r="V68">
        <v>0</v>
      </c>
      <c r="W68" s="20" t="s">
        <v>141</v>
      </c>
      <c r="X68" s="18" t="str">
        <f>IF(U68&gt;0,HYPERLINK(current_filename&amp;"HAN!C"&amp;MATCH(U68,AMI!B:B,0),"&gt;"),"")</f>
        <v>&gt;</v>
      </c>
    </row>
    <row r="69" spans="1:24" ht="12.75">
      <c r="A69">
        <v>0</v>
      </c>
      <c r="B69">
        <v>0</v>
      </c>
      <c r="C69">
        <f>IF(A69&gt;0,VLOOKUP(A69,SRS!B:G,3,0),"")</f>
      </c>
      <c r="D69" s="18">
        <f>IF(A69&gt;0,HYPERLINK(current_filename&amp;"SRS!D"&amp;MATCH(A69,SRS!B:B,0),"&gt;"),"")</f>
      </c>
      <c r="F69">
        <v>0</v>
      </c>
      <c r="G69">
        <v>0</v>
      </c>
      <c r="H69">
        <f>IF(F69&gt;0,VLOOKUP(F69,ADE!B:G,2,0),"")</f>
      </c>
      <c r="I69" s="18">
        <f>IF(F69&gt;0,HYPERLINK(current_filename&amp;"ADE!C"&amp;MATCH(F69,ADE!B:B,0),"&gt;"),"")</f>
      </c>
      <c r="K69">
        <v>0</v>
      </c>
      <c r="L69">
        <v>0</v>
      </c>
      <c r="M69">
        <f>IF(K69&gt;0,VLOOKUP(K69,'DR'!B:G,2,0),"")</f>
      </c>
      <c r="N69" s="18">
        <f>IF(K69&gt;0,HYPERLINK(current_filename&amp;"DR!C"&amp;MATCH(K69,'DR'!B:B,0),"&gt;"),"")</f>
      </c>
      <c r="P69">
        <v>0</v>
      </c>
      <c r="Q69">
        <v>0</v>
      </c>
      <c r="R69">
        <f>IF(P69&gt;0,VLOOKUP(P69,AMI!B:G,3,0),"")</f>
      </c>
      <c r="S69" s="18">
        <f>IF(P69&gt;0,HYPERLINK(current_filename&amp;"AMI!D"&amp;MATCH(P69,AMI!B:B,0),"&gt;"),"")</f>
      </c>
      <c r="U69">
        <v>11</v>
      </c>
      <c r="V69">
        <v>0</v>
      </c>
      <c r="W69" s="20" t="s">
        <v>142</v>
      </c>
      <c r="X69" s="18" t="str">
        <f>IF(U69&gt;0,HYPERLINK(current_filename&amp;"HAN!C"&amp;MATCH(U69,AMI!B:B,0),"&gt;"),"")</f>
        <v>&gt;</v>
      </c>
    </row>
    <row r="70" spans="1:24" ht="12.75">
      <c r="A70">
        <v>0</v>
      </c>
      <c r="B70">
        <v>0</v>
      </c>
      <c r="C70">
        <f>IF(A70&gt;0,VLOOKUP(A70,SRS!B:G,3,0),"")</f>
      </c>
      <c r="D70" s="18">
        <f>IF(A70&gt;0,HYPERLINK(current_filename&amp;"SRS!D"&amp;MATCH(A70,SRS!B:B,0),"&gt;"),"")</f>
      </c>
      <c r="F70">
        <v>0</v>
      </c>
      <c r="G70">
        <v>0</v>
      </c>
      <c r="H70">
        <f>IF(F70&gt;0,VLOOKUP(F70,ADE!B:G,2,0),"")</f>
      </c>
      <c r="I70" s="18">
        <f>IF(F70&gt;0,HYPERLINK(current_filename&amp;"ADE!C"&amp;MATCH(F70,ADE!B:B,0),"&gt;"),"")</f>
      </c>
      <c r="K70">
        <v>0</v>
      </c>
      <c r="L70">
        <v>0</v>
      </c>
      <c r="M70">
        <f>IF(K70&gt;0,VLOOKUP(K70,'DR'!B:G,2,0),"")</f>
      </c>
      <c r="N70" s="18">
        <f>IF(K70&gt;0,HYPERLINK(current_filename&amp;"DR!C"&amp;MATCH(K70,'DR'!B:B,0),"&gt;"),"")</f>
      </c>
      <c r="P70">
        <v>0</v>
      </c>
      <c r="Q70">
        <v>0</v>
      </c>
      <c r="R70">
        <f>IF(P70&gt;0,VLOOKUP(P70,AMI!B:G,3,0),"")</f>
      </c>
      <c r="S70" s="18">
        <f>IF(P70&gt;0,HYPERLINK(current_filename&amp;"AMI!D"&amp;MATCH(P70,AMI!B:B,0),"&gt;"),"")</f>
      </c>
      <c r="U70">
        <v>12</v>
      </c>
      <c r="V70">
        <v>0</v>
      </c>
      <c r="W70" s="20" t="s">
        <v>143</v>
      </c>
      <c r="X70" s="18" t="str">
        <f>IF(U70&gt;0,HYPERLINK(current_filename&amp;"HAN!C"&amp;MATCH(U70,AMI!B:B,0),"&gt;"),"")</f>
        <v>&gt;</v>
      </c>
    </row>
    <row r="71" spans="1:24" ht="12.75">
      <c r="A71">
        <v>0</v>
      </c>
      <c r="B71">
        <v>0</v>
      </c>
      <c r="C71">
        <f>IF(A71&gt;0,VLOOKUP(A71,SRS!B:G,3,0),"")</f>
      </c>
      <c r="D71" s="18">
        <f>IF(A71&gt;0,HYPERLINK(current_filename&amp;"SRS!D"&amp;MATCH(A71,SRS!B:B,0),"&gt;"),"")</f>
      </c>
      <c r="F71">
        <v>0</v>
      </c>
      <c r="G71">
        <v>0</v>
      </c>
      <c r="H71">
        <f>IF(F71&gt;0,VLOOKUP(F71,ADE!B:G,2,0),"")</f>
      </c>
      <c r="I71" s="18">
        <f>IF(F71&gt;0,HYPERLINK(current_filename&amp;"ADE!C"&amp;MATCH(F71,ADE!B:B,0),"&gt;"),"")</f>
      </c>
      <c r="K71">
        <v>0</v>
      </c>
      <c r="L71">
        <v>0</v>
      </c>
      <c r="M71">
        <f>IF(K71&gt;0,VLOOKUP(K71,'DR'!B:G,2,0),"")</f>
      </c>
      <c r="N71" s="18">
        <f>IF(K71&gt;0,HYPERLINK(current_filename&amp;"DR!C"&amp;MATCH(K71,'DR'!B:B,0),"&gt;"),"")</f>
      </c>
      <c r="P71">
        <v>0</v>
      </c>
      <c r="Q71">
        <v>0</v>
      </c>
      <c r="R71">
        <f>IF(P71&gt;0,VLOOKUP(P71,AMI!B:G,3,0),"")</f>
      </c>
      <c r="S71" s="18">
        <f>IF(P71&gt;0,HYPERLINK(current_filename&amp;"AMI!D"&amp;MATCH(P71,AMI!B:B,0),"&gt;"),"")</f>
      </c>
      <c r="U71">
        <v>15</v>
      </c>
      <c r="V71">
        <v>0</v>
      </c>
      <c r="W71" s="20" t="s">
        <v>139</v>
      </c>
      <c r="X71" s="18" t="str">
        <f>IF(U71&gt;0,HYPERLINK(current_filename&amp;"HAN!C"&amp;MATCH(U71,AMI!B:B,0),"&gt;"),"")</f>
        <v>&gt;</v>
      </c>
    </row>
    <row r="72" spans="1:24" ht="12.75">
      <c r="A72">
        <v>0</v>
      </c>
      <c r="B72">
        <v>0</v>
      </c>
      <c r="C72">
        <f>IF(A72&gt;0,VLOOKUP(A72,SRS!B:G,3,0),"")</f>
      </c>
      <c r="D72" s="18">
        <f>IF(A72&gt;0,HYPERLINK(current_filename&amp;"SRS!D"&amp;MATCH(A72,SRS!B:B,0),"&gt;"),"")</f>
      </c>
      <c r="F72">
        <v>0</v>
      </c>
      <c r="G72">
        <v>0</v>
      </c>
      <c r="H72">
        <f>IF(F72&gt;0,VLOOKUP(F72,ADE!B:G,2,0),"")</f>
      </c>
      <c r="I72" s="18">
        <f>IF(F72&gt;0,HYPERLINK(current_filename&amp;"ADE!C"&amp;MATCH(F72,ADE!B:B,0),"&gt;"),"")</f>
      </c>
      <c r="K72">
        <v>0</v>
      </c>
      <c r="L72">
        <v>0</v>
      </c>
      <c r="M72">
        <f>IF(K72&gt;0,VLOOKUP(K72,'DR'!B:G,2,0),"")</f>
      </c>
      <c r="N72" s="18">
        <f>IF(K72&gt;0,HYPERLINK(current_filename&amp;"DR!C"&amp;MATCH(K72,'DR'!B:B,0),"&gt;"),"")</f>
      </c>
      <c r="P72">
        <v>0</v>
      </c>
      <c r="Q72">
        <v>0</v>
      </c>
      <c r="R72">
        <f>IF(P72&gt;0,VLOOKUP(P72,AMI!B:G,3,0),"")</f>
      </c>
      <c r="S72" s="18">
        <f>IF(P72&gt;0,HYPERLINK(current_filename&amp;"AMI!D"&amp;MATCH(P72,AMI!B:B,0),"&gt;"),"")</f>
      </c>
      <c r="U72">
        <v>14</v>
      </c>
      <c r="V72">
        <v>0</v>
      </c>
      <c r="W72" s="20" t="s">
        <v>144</v>
      </c>
      <c r="X72" s="18" t="str">
        <f>IF(U72&gt;0,HYPERLINK(current_filename&amp;"HAN!C"&amp;MATCH(U72,AMI!B:B,0),"&gt;"),"")</f>
        <v>&gt;</v>
      </c>
    </row>
    <row r="73" spans="1:24" ht="12.75">
      <c r="A73">
        <v>0</v>
      </c>
      <c r="B73">
        <v>0</v>
      </c>
      <c r="C73">
        <f>IF(A73&gt;0,VLOOKUP(A73,SRS!B:G,3,0),"")</f>
      </c>
      <c r="D73" s="18">
        <f>IF(A73&gt;0,HYPERLINK(current_filename&amp;"SRS!D"&amp;MATCH(A73,SRS!B:B,0),"&gt;"),"")</f>
      </c>
      <c r="F73">
        <v>0</v>
      </c>
      <c r="G73">
        <v>0</v>
      </c>
      <c r="H73">
        <f>IF(F73&gt;0,VLOOKUP(F73,ADE!B:G,2,0),"")</f>
      </c>
      <c r="I73" s="18">
        <f>IF(F73&gt;0,HYPERLINK(current_filename&amp;"ADE!C"&amp;MATCH(F73,ADE!B:B,0),"&gt;"),"")</f>
      </c>
      <c r="K73">
        <v>0</v>
      </c>
      <c r="L73">
        <v>0</v>
      </c>
      <c r="M73">
        <f>IF(K73&gt;0,VLOOKUP(K73,'DR'!B:G,2,0),"")</f>
      </c>
      <c r="N73" s="18">
        <f>IF(K73&gt;0,HYPERLINK(current_filename&amp;"DR!C"&amp;MATCH(K73,'DR'!B:B,0),"&gt;"),"")</f>
      </c>
      <c r="P73">
        <v>0</v>
      </c>
      <c r="Q73">
        <v>0</v>
      </c>
      <c r="R73">
        <f>IF(P73&gt;0,VLOOKUP(P73,AMI!B:G,3,0),"")</f>
      </c>
      <c r="S73" s="18">
        <f>IF(P73&gt;0,HYPERLINK(current_filename&amp;"AMI!D"&amp;MATCH(P73,AMI!B:B,0),"&gt;"),"")</f>
      </c>
      <c r="U73">
        <v>3</v>
      </c>
      <c r="V73">
        <v>0</v>
      </c>
      <c r="W73" s="20" t="s">
        <v>145</v>
      </c>
      <c r="X73" s="18" t="str">
        <f>IF(U73&gt;0,HYPERLINK(current_filename&amp;"HAN!C"&amp;MATCH(U73,AMI!B:B,0),"&gt;"),"")</f>
        <v>&gt;</v>
      </c>
    </row>
    <row r="74" spans="1:24" ht="12.75">
      <c r="A74">
        <v>0</v>
      </c>
      <c r="B74">
        <v>0</v>
      </c>
      <c r="C74">
        <f>IF(A74&gt;0,VLOOKUP(A74,SRS!B:G,3,0),"")</f>
      </c>
      <c r="D74" s="18">
        <f>IF(A74&gt;0,HYPERLINK(current_filename&amp;"SRS!D"&amp;MATCH(A74,SRS!B:B,0),"&gt;"),"")</f>
      </c>
      <c r="F74">
        <v>0</v>
      </c>
      <c r="G74">
        <v>0</v>
      </c>
      <c r="H74">
        <f>IF(F74&gt;0,VLOOKUP(F74,ADE!B:G,2,0),"")</f>
      </c>
      <c r="I74" s="18">
        <f>IF(F74&gt;0,HYPERLINK(current_filename&amp;"ADE!C"&amp;MATCH(F74,ADE!B:B,0),"&gt;"),"")</f>
      </c>
      <c r="K74">
        <v>0</v>
      </c>
      <c r="L74">
        <v>0</v>
      </c>
      <c r="M74">
        <f>IF(K74&gt;0,VLOOKUP(K74,'DR'!B:G,2,0),"")</f>
      </c>
      <c r="N74" s="18">
        <f>IF(K74&gt;0,HYPERLINK(current_filename&amp;"DR!C"&amp;MATCH(K74,'DR'!B:B,0),"&gt;"),"")</f>
      </c>
      <c r="P74">
        <v>0</v>
      </c>
      <c r="Q74">
        <v>0</v>
      </c>
      <c r="R74">
        <f>IF(P74&gt;0,VLOOKUP(P74,AMI!B:G,3,0),"")</f>
      </c>
      <c r="S74" s="18">
        <f>IF(P74&gt;0,HYPERLINK(current_filename&amp;"AMI!D"&amp;MATCH(P74,AMI!B:B,0),"&gt;"),"")</f>
      </c>
      <c r="U74">
        <v>0</v>
      </c>
      <c r="V74">
        <v>0</v>
      </c>
      <c r="W74" s="20"/>
      <c r="X74" s="18">
        <f>IF(U74&gt;0,HYPERLINK(current_filename&amp;"HAN!C"&amp;MATCH(U74,AMI!B:B,0),"&gt;"),"")</f>
      </c>
    </row>
    <row r="75" spans="1:24" ht="12.75">
      <c r="A75">
        <v>34</v>
      </c>
      <c r="B75">
        <v>1</v>
      </c>
      <c r="C75" t="str">
        <f>IF(A75&gt;0,VLOOKUP(A75,SRS!B:G,3,0),"")</f>
        <v>Energy Services Interface (ESI)</v>
      </c>
      <c r="D75" s="18" t="str">
        <f>IF(A75&gt;0,HYPERLINK(current_filename&amp;"SRS!D"&amp;MATCH(A75,SRS!B:B,0),"&gt;"),"")</f>
        <v>&gt;</v>
      </c>
      <c r="F75">
        <v>0</v>
      </c>
      <c r="G75">
        <v>0</v>
      </c>
      <c r="H75">
        <f>IF(F75&gt;0,VLOOKUP(F75,ADE!B:G,2,0),"")</f>
      </c>
      <c r="I75" s="18">
        <f>IF(F75&gt;0,HYPERLINK(current_filename&amp;"ADE!C"&amp;MATCH(F75,ADE!B:B,0),"&gt;"),"")</f>
      </c>
      <c r="K75">
        <v>0</v>
      </c>
      <c r="L75">
        <v>0</v>
      </c>
      <c r="M75">
        <f>IF(K75&gt;0,VLOOKUP(K75,'DR'!B:G,2,0),"")</f>
      </c>
      <c r="N75" s="18">
        <f>IF(K75&gt;0,HYPERLINK(current_filename&amp;"DR!C"&amp;MATCH(K75,'DR'!B:B,0),"&gt;"),"")</f>
      </c>
      <c r="P75">
        <v>0</v>
      </c>
      <c r="Q75">
        <v>0</v>
      </c>
      <c r="R75">
        <f>IF(P75&gt;0,VLOOKUP(P75,AMI!B:G,3,0),"")</f>
      </c>
      <c r="S75" s="18">
        <f>IF(P75&gt;0,HYPERLINK(current_filename&amp;"AMI!D"&amp;MATCH(P75,AMI!B:B,0),"&gt;"),"")</f>
      </c>
      <c r="U75">
        <v>9</v>
      </c>
      <c r="V75">
        <v>0</v>
      </c>
      <c r="W75" s="20" t="s">
        <v>148</v>
      </c>
      <c r="X75" s="18" t="str">
        <f>IF(U75&gt;0,HYPERLINK(current_filename&amp;"HAN!C"&amp;MATCH(U75,AMI!B:B,0),"&gt;"),"")</f>
        <v>&gt;</v>
      </c>
    </row>
    <row r="76" spans="1:24" ht="12.75">
      <c r="A76">
        <v>21</v>
      </c>
      <c r="B76">
        <v>1</v>
      </c>
      <c r="C76" t="str">
        <f>IF(A76&gt;0,VLOOKUP(A76,SRS!B:G,3,0),"")</f>
        <v>HAN Management </v>
      </c>
      <c r="D76" s="18" t="str">
        <f>IF(A76&gt;0,HYPERLINK(current_filename&amp;"SRS!D"&amp;MATCH(A76,SRS!B:B,0),"&gt;"),"")</f>
        <v>&gt;</v>
      </c>
      <c r="F76">
        <v>26</v>
      </c>
      <c r="G76">
        <v>1</v>
      </c>
      <c r="H76" t="str">
        <f>IF(F76&gt;0,VLOOKUP(F76,ADE!B:G,2,0),"")</f>
        <v>Home Area Networks</v>
      </c>
      <c r="I76" s="18" t="str">
        <f>IF(F76&gt;0,HYPERLINK(current_filename&amp;"ADE!C"&amp;MATCH(F76,ADE!B:B,0),"&gt;"),"")</f>
        <v>&gt;</v>
      </c>
      <c r="K76">
        <v>0</v>
      </c>
      <c r="L76">
        <v>0</v>
      </c>
      <c r="M76">
        <f>IF(K76&gt;0,VLOOKUP(K76,'DR'!B:G,2,0),"")</f>
      </c>
      <c r="N76" s="18">
        <f>IF(K76&gt;0,HYPERLINK(current_filename&amp;"DR!C"&amp;MATCH(K76,'DR'!B:B,0),"&gt;"),"")</f>
      </c>
      <c r="P76">
        <v>50</v>
      </c>
      <c r="Q76">
        <v>1</v>
      </c>
      <c r="R76" t="str">
        <f>IF(P76&gt;0,VLOOKUP(P76,AMI!B:G,3,0),"")</f>
        <v>Home Area Network</v>
      </c>
      <c r="S76" s="18" t="str">
        <f>IF(P76&gt;0,HYPERLINK(current_filename&amp;"AMI!D"&amp;MATCH(P76,AMI!B:B,0),"&gt;"),"")</f>
        <v>&gt;</v>
      </c>
      <c r="U76">
        <v>10</v>
      </c>
      <c r="V76">
        <v>1</v>
      </c>
      <c r="W76" s="20" t="s">
        <v>135</v>
      </c>
      <c r="X76" s="18" t="str">
        <f>IF(U76&gt;0,HYPERLINK(current_filename&amp;"HAN!C"&amp;MATCH(U76,AMI!B:B,0),"&gt;"),"")</f>
        <v>&gt;</v>
      </c>
    </row>
    <row r="77" spans="1:24" ht="12.75">
      <c r="A77">
        <v>26</v>
      </c>
      <c r="B77">
        <v>1</v>
      </c>
      <c r="C77" t="str">
        <f>IF(A77&gt;0,VLOOKUP(A77,SRS!B:G,3,0),"")</f>
        <v>Power Market Management (ISO)</v>
      </c>
      <c r="D77" s="18" t="str">
        <f>IF(A77&gt;0,HYPERLINK(current_filename&amp;"SRS!D"&amp;MATCH(A77,SRS!B:B,0),"&gt;"),"")</f>
        <v>&gt;</v>
      </c>
      <c r="F77">
        <v>0</v>
      </c>
      <c r="G77">
        <v>0</v>
      </c>
      <c r="H77">
        <f>IF(F77&gt;0,VLOOKUP(F77,ADE!B:G,2,0),"")</f>
      </c>
      <c r="I77" s="18">
        <f>IF(F77&gt;0,HYPERLINK(current_filename&amp;"ADE!C"&amp;MATCH(F77,ADE!B:B,0),"&gt;"),"")</f>
      </c>
      <c r="K77">
        <v>16</v>
      </c>
      <c r="L77">
        <v>1</v>
      </c>
      <c r="M77" t="str">
        <f>IF(K77&gt;0,VLOOKUP(K77,'DR'!B:G,2,0),"")</f>
        <v>ISO</v>
      </c>
      <c r="N77" s="18" t="str">
        <f>IF(K77&gt;0,HYPERLINK(current_filename&amp;"DR!C"&amp;MATCH(K77,'DR'!B:B,0),"&gt;"),"")</f>
        <v>&gt;</v>
      </c>
      <c r="P77">
        <v>5</v>
      </c>
      <c r="Q77">
        <v>1</v>
      </c>
      <c r="R77" t="str">
        <f>IF(P77&gt;0,VLOOKUP(P77,AMI!B:G,3,0),"")</f>
        <v>Independent System Operator</v>
      </c>
      <c r="S77" s="18" t="str">
        <f>IF(P77&gt;0,HYPERLINK(current_filename&amp;"AMI!D"&amp;MATCH(P77,AMI!B:B,0),"&gt;"),"")</f>
        <v>&gt;</v>
      </c>
      <c r="U77">
        <v>0</v>
      </c>
      <c r="V77">
        <v>0</v>
      </c>
      <c r="X77" s="18">
        <f>IF(U77&gt;0,HYPERLINK(current_filename&amp;"HAN!C"&amp;MATCH(U77,AMI!B:B,0),"&gt;"),"")</f>
      </c>
    </row>
    <row r="78" spans="1:24" ht="12.75">
      <c r="A78">
        <v>26</v>
      </c>
      <c r="B78">
        <v>1</v>
      </c>
      <c r="C78" t="str">
        <f>IF(A78&gt;0,VLOOKUP(A78,SRS!B:G,3,0),"")</f>
        <v>Power Market Management (ISO)</v>
      </c>
      <c r="D78" s="18" t="str">
        <f>IF(A78&gt;0,HYPERLINK(current_filename&amp;"SRS!D"&amp;MATCH(A78,SRS!B:B,0),"&gt;"),"")</f>
        <v>&gt;</v>
      </c>
      <c r="F78">
        <v>0</v>
      </c>
      <c r="G78">
        <v>0</v>
      </c>
      <c r="H78">
        <f>IF(F78&gt;0,VLOOKUP(F78,ADE!B:G,2,0),"")</f>
      </c>
      <c r="I78" s="18">
        <f>IF(F78&gt;0,HYPERLINK(current_filename&amp;"ADE!C"&amp;MATCH(F78,ADE!B:B,0),"&gt;"),"")</f>
      </c>
      <c r="K78">
        <v>3</v>
      </c>
      <c r="L78">
        <v>1</v>
      </c>
      <c r="M78" t="str">
        <f>IF(K78&gt;0,VLOOKUP(K78,'DR'!B:G,2,0),"")</f>
        <v>ISO or Grid Operator</v>
      </c>
      <c r="N78" s="18" t="str">
        <f>IF(K78&gt;0,HYPERLINK(current_filename&amp;"DR!C"&amp;MATCH(K78,'DR'!B:B,0),"&gt;"),"")</f>
        <v>&gt;</v>
      </c>
      <c r="P78">
        <v>5</v>
      </c>
      <c r="Q78">
        <v>1</v>
      </c>
      <c r="R78" t="str">
        <f>IF(P78&gt;0,VLOOKUP(P78,AMI!B:G,3,0),"")</f>
        <v>Independent System Operator</v>
      </c>
      <c r="S78" s="18" t="str">
        <f>IF(P78&gt;0,HYPERLINK(current_filename&amp;"AMI!D"&amp;MATCH(P78,AMI!B:B,0),"&gt;"),"")</f>
        <v>&gt;</v>
      </c>
      <c r="U78">
        <v>0</v>
      </c>
      <c r="V78">
        <v>0</v>
      </c>
      <c r="X78" s="18">
        <f>IF(U78&gt;0,HYPERLINK(current_filename&amp;"HAN!C"&amp;MATCH(U78,AMI!B:B,0),"&gt;"),"")</f>
      </c>
    </row>
    <row r="79" spans="1:24" ht="12.75">
      <c r="A79">
        <v>0</v>
      </c>
      <c r="B79">
        <v>0</v>
      </c>
      <c r="C79">
        <f>IF(A79&gt;0,VLOOKUP(A79,SRS!B:G,3,0),"")</f>
      </c>
      <c r="D79" s="18">
        <f>IF(A79&gt;0,HYPERLINK(current_filename&amp;"SRS!D"&amp;MATCH(A79,SRS!B:B,0),"&gt;"),"")</f>
      </c>
      <c r="F79">
        <v>10</v>
      </c>
      <c r="G79">
        <v>1</v>
      </c>
      <c r="H79" t="str">
        <f>IF(F79&gt;0,VLOOKUP(F79,ADE!B:G,2,0),"")</f>
        <v>Information Services</v>
      </c>
      <c r="I79" s="18" t="str">
        <f>IF(F79&gt;0,HYPERLINK(current_filename&amp;"ADE!C"&amp;MATCH(F79,ADE!B:B,0),"&gt;"),"")</f>
        <v>&gt;</v>
      </c>
      <c r="K79">
        <v>0</v>
      </c>
      <c r="L79">
        <v>0</v>
      </c>
      <c r="M79">
        <f>IF(K79&gt;0,VLOOKUP(K79,'DR'!B:G,2,0),"")</f>
      </c>
      <c r="N79" s="18">
        <f>IF(K79&gt;0,HYPERLINK(current_filename&amp;"DR!C"&amp;MATCH(K79,'DR'!B:B,0),"&gt;"),"")</f>
      </c>
      <c r="P79">
        <v>109</v>
      </c>
      <c r="Q79">
        <v>1</v>
      </c>
      <c r="R79" t="str">
        <f>IF(P79&gt;0,VLOOKUP(P79,AMI!B:G,3,0),"")</f>
        <v>Information Technology Department</v>
      </c>
      <c r="S79" s="18" t="str">
        <f>IF(P79&gt;0,HYPERLINK(current_filename&amp;"AMI!D"&amp;MATCH(P79,AMI!B:B,0),"&gt;"),"")</f>
        <v>&gt;</v>
      </c>
      <c r="U79">
        <v>0</v>
      </c>
      <c r="V79">
        <v>0</v>
      </c>
      <c r="X79" s="18">
        <f>IF(U79&gt;0,HYPERLINK(current_filename&amp;"HAN!C"&amp;MATCH(U79,AMI!B:B,0),"&gt;"),"")</f>
      </c>
    </row>
    <row r="80" spans="1:24" ht="12.75">
      <c r="A80">
        <v>0</v>
      </c>
      <c r="B80">
        <v>0</v>
      </c>
      <c r="C80">
        <f>IF(A80&gt;0,VLOOKUP(A80,SRS!B:G,3,0),"")</f>
      </c>
      <c r="D80" s="18">
        <f>IF(A80&gt;0,HYPERLINK(current_filename&amp;"SRS!D"&amp;MATCH(A80,SRS!B:B,0),"&gt;"),"")</f>
      </c>
      <c r="F80">
        <v>15</v>
      </c>
      <c r="G80">
        <v>1</v>
      </c>
      <c r="H80" t="str">
        <f>IF(F80&gt;0,VLOOKUP(F80,ADE!B:G,2,0),"")</f>
        <v>Storage and Computing Infrastructure</v>
      </c>
      <c r="I80" s="18" t="str">
        <f>IF(F80&gt;0,HYPERLINK(current_filename&amp;"ADE!C"&amp;MATCH(F80,ADE!B:B,0),"&gt;"),"")</f>
        <v>&gt;</v>
      </c>
      <c r="K80">
        <v>0</v>
      </c>
      <c r="L80">
        <v>0</v>
      </c>
      <c r="M80">
        <f>IF(K80&gt;0,VLOOKUP(K80,'DR'!B:G,2,0),"")</f>
      </c>
      <c r="N80" s="18">
        <f>IF(K80&gt;0,HYPERLINK(current_filename&amp;"DR!C"&amp;MATCH(K80,'DR'!B:B,0),"&gt;"),"")</f>
      </c>
      <c r="P80">
        <v>109</v>
      </c>
      <c r="Q80">
        <v>1</v>
      </c>
      <c r="R80" t="str">
        <f>IF(P80&gt;0,VLOOKUP(P80,AMI!B:G,3,0),"")</f>
        <v>Information Technology Department</v>
      </c>
      <c r="S80" s="18" t="str">
        <f>IF(P80&gt;0,HYPERLINK(current_filename&amp;"AMI!D"&amp;MATCH(P80,AMI!B:B,0),"&gt;"),"")</f>
        <v>&gt;</v>
      </c>
      <c r="U80">
        <v>0</v>
      </c>
      <c r="V80">
        <v>0</v>
      </c>
      <c r="X80" s="18">
        <f>IF(U80&gt;0,HYPERLINK(current_filename&amp;"HAN!C"&amp;MATCH(U80,AMI!B:B,0),"&gt;"),"")</f>
      </c>
    </row>
    <row r="81" spans="1:24" ht="12.75">
      <c r="A81">
        <v>0</v>
      </c>
      <c r="B81">
        <v>0</v>
      </c>
      <c r="C81">
        <f>IF(A81&gt;0,VLOOKUP(A81,SRS!B:G,3,0),"")</f>
      </c>
      <c r="D81" s="18">
        <f>IF(A81&gt;0,HYPERLINK(current_filename&amp;"SRS!D"&amp;MATCH(A81,SRS!B:B,0),"&gt;"),"")</f>
      </c>
      <c r="F81">
        <v>0</v>
      </c>
      <c r="G81">
        <v>0</v>
      </c>
      <c r="H81">
        <f>IF(F81&gt;0,VLOOKUP(F81,ADE!B:G,2,0),"")</f>
      </c>
      <c r="I81" s="18">
        <f>IF(F81&gt;0,HYPERLINK(current_filename&amp;"ADE!C"&amp;MATCH(F81,ADE!B:B,0),"&gt;"),"")</f>
      </c>
      <c r="K81">
        <v>0</v>
      </c>
      <c r="L81">
        <v>0</v>
      </c>
      <c r="M81">
        <f>IF(K81&gt;0,VLOOKUP(K81,'DR'!B:G,2,0),"")</f>
      </c>
      <c r="N81" s="18">
        <f>IF(K81&gt;0,HYPERLINK(current_filename&amp;"DR!C"&amp;MATCH(K81,'DR'!B:B,0),"&gt;"),"")</f>
      </c>
      <c r="P81">
        <v>104</v>
      </c>
      <c r="Q81">
        <v>0</v>
      </c>
      <c r="R81" t="str">
        <f>IF(P81&gt;0,VLOOKUP(P81,AMI!B:G,3,0),"")</f>
        <v>Intelligent Grid Agents</v>
      </c>
      <c r="S81" s="18" t="str">
        <f>IF(P81&gt;0,HYPERLINK(current_filename&amp;"AMI!D"&amp;MATCH(P81,AMI!B:B,0),"&gt;"),"")</f>
        <v>&gt;</v>
      </c>
      <c r="U81">
        <v>0</v>
      </c>
      <c r="V81">
        <v>0</v>
      </c>
      <c r="X81" s="18">
        <f>IF(U81&gt;0,HYPERLINK(current_filename&amp;"HAN!C"&amp;MATCH(U81,AMI!B:B,0),"&gt;"),"")</f>
      </c>
    </row>
    <row r="82" spans="1:24" ht="12.75">
      <c r="A82">
        <v>0</v>
      </c>
      <c r="B82">
        <v>0</v>
      </c>
      <c r="C82">
        <f>IF(A82&gt;0,VLOOKUP(A82,SRS!B:G,3,0),"")</f>
      </c>
      <c r="D82" s="18">
        <f>IF(A82&gt;0,HYPERLINK(current_filename&amp;"SRS!D"&amp;MATCH(A82,SRS!B:B,0),"&gt;"),"")</f>
      </c>
      <c r="F82">
        <v>0</v>
      </c>
      <c r="G82">
        <v>0</v>
      </c>
      <c r="H82">
        <f>IF(F82&gt;0,VLOOKUP(F82,ADE!B:G,2,0),"")</f>
      </c>
      <c r="I82" s="18">
        <f>IF(F82&gt;0,HYPERLINK(current_filename&amp;"ADE!C"&amp;MATCH(F82,ADE!B:B,0),"&gt;"),"")</f>
      </c>
      <c r="K82">
        <v>0</v>
      </c>
      <c r="L82">
        <v>0</v>
      </c>
      <c r="M82">
        <f>IF(K82&gt;0,VLOOKUP(K82,'DR'!B:G,2,0),"")</f>
      </c>
      <c r="N82" s="18">
        <f>IF(K82&gt;0,HYPERLINK(current_filename&amp;"DR!C"&amp;MATCH(K82,'DR'!B:B,0),"&gt;"),"")</f>
      </c>
      <c r="P82">
        <v>69</v>
      </c>
      <c r="Q82">
        <v>0</v>
      </c>
      <c r="R82" t="str">
        <f>IF(P82&gt;0,VLOOKUP(P82,AMI!B:G,3,0),"")</f>
        <v>Interactive Voice Response</v>
      </c>
      <c r="S82" s="18" t="str">
        <f>IF(P82&gt;0,HYPERLINK(current_filename&amp;"AMI!D"&amp;MATCH(P82,AMI!B:B,0),"&gt;"),"")</f>
        <v>&gt;</v>
      </c>
      <c r="U82">
        <v>0</v>
      </c>
      <c r="V82">
        <v>0</v>
      </c>
      <c r="X82" s="18">
        <f>IF(U82&gt;0,HYPERLINK(current_filename&amp;"HAN!C"&amp;MATCH(U82,AMI!B:B,0),"&gt;"),"")</f>
      </c>
    </row>
    <row r="83" spans="1:24" ht="12.75">
      <c r="A83">
        <v>0</v>
      </c>
      <c r="B83">
        <v>0</v>
      </c>
      <c r="C83">
        <f>IF(A83&gt;0,VLOOKUP(A83,SRS!B:G,3,0),"")</f>
      </c>
      <c r="D83" s="18">
        <f>IF(A83&gt;0,HYPERLINK(current_filename&amp;"SRS!D"&amp;MATCH(A83,SRS!B:B,0),"&gt;"),"")</f>
      </c>
      <c r="F83">
        <v>0</v>
      </c>
      <c r="G83">
        <v>0</v>
      </c>
      <c r="H83">
        <f>IF(F83&gt;0,VLOOKUP(F83,ADE!B:G,2,0),"")</f>
      </c>
      <c r="I83" s="18">
        <f>IF(F83&gt;0,HYPERLINK(current_filename&amp;"ADE!C"&amp;MATCH(F83,ADE!B:B,0),"&gt;"),"")</f>
      </c>
      <c r="K83">
        <v>0</v>
      </c>
      <c r="L83">
        <v>0</v>
      </c>
      <c r="M83">
        <f>IF(K83&gt;0,VLOOKUP(K83,'DR'!B:G,2,0),"")</f>
      </c>
      <c r="N83" s="18">
        <f>IF(K83&gt;0,HYPERLINK(current_filename&amp;"DR!C"&amp;MATCH(K83,'DR'!B:B,0),"&gt;"),"")</f>
      </c>
      <c r="P83">
        <v>133</v>
      </c>
      <c r="Q83">
        <v>0</v>
      </c>
      <c r="R83" t="str">
        <f>IF(P83&gt;0,VLOOKUP(P83,AMI!B:G,3,0),"")</f>
        <v>Interval Data Management</v>
      </c>
      <c r="S83" s="18" t="str">
        <f>IF(P83&gt;0,HYPERLINK(current_filename&amp;"AMI!D"&amp;MATCH(P83,AMI!B:B,0),"&gt;"),"")</f>
        <v>&gt;</v>
      </c>
      <c r="U83">
        <v>0</v>
      </c>
      <c r="V83">
        <v>0</v>
      </c>
      <c r="X83" s="18">
        <f>IF(U83&gt;0,HYPERLINK(current_filename&amp;"HAN!C"&amp;MATCH(U83,AMI!B:B,0),"&gt;"),"")</f>
      </c>
    </row>
    <row r="84" spans="1:24" ht="12.75">
      <c r="A84">
        <v>0</v>
      </c>
      <c r="B84">
        <v>0</v>
      </c>
      <c r="C84">
        <f>IF(A84&gt;0,VLOOKUP(A84,SRS!B:G,3,0),"")</f>
      </c>
      <c r="D84" s="18">
        <f>IF(A84&gt;0,HYPERLINK(current_filename&amp;"SRS!D"&amp;MATCH(A84,SRS!B:B,0),"&gt;"),"")</f>
      </c>
      <c r="F84">
        <v>0</v>
      </c>
      <c r="G84">
        <v>0</v>
      </c>
      <c r="H84">
        <f>IF(F84&gt;0,VLOOKUP(F84,ADE!B:G,2,0),"")</f>
      </c>
      <c r="I84" s="18">
        <f>IF(F84&gt;0,HYPERLINK(current_filename&amp;"ADE!C"&amp;MATCH(F84,ADE!B:B,0),"&gt;"),"")</f>
      </c>
      <c r="K84">
        <v>10</v>
      </c>
      <c r="L84">
        <v>1</v>
      </c>
      <c r="M84" t="str">
        <f>IF(K84&gt;0,VLOOKUP(K84,'DR'!B:G,2,0),"")</f>
        <v>Customer Commercial</v>
      </c>
      <c r="N84" s="18" t="str">
        <f>IF(K84&gt;0,HYPERLINK(current_filename&amp;"DR!C"&amp;MATCH(K84,'DR'!B:B,0),"&gt;"),"")</f>
        <v>&gt;</v>
      </c>
      <c r="P84">
        <v>58</v>
      </c>
      <c r="Q84">
        <v>1</v>
      </c>
      <c r="R84" t="str">
        <f>IF(P84&gt;0,VLOOKUP(P84,AMI!B:G,3,0),"")</f>
        <v>Large C&amp;I Customer</v>
      </c>
      <c r="S84" s="18" t="str">
        <f>IF(P84&gt;0,HYPERLINK(current_filename&amp;"AMI!D"&amp;MATCH(P84,AMI!B:B,0),"&gt;"),"")</f>
        <v>&gt;</v>
      </c>
      <c r="U84">
        <v>6</v>
      </c>
      <c r="V84">
        <v>1</v>
      </c>
      <c r="W84" s="20" t="s">
        <v>393</v>
      </c>
      <c r="X84" s="18" t="str">
        <f>IF(U84&gt;0,HYPERLINK(current_filename&amp;"HAN!C"&amp;MATCH(U84,AMI!B:B,0),"&gt;"),"")</f>
        <v>&gt;</v>
      </c>
    </row>
    <row r="85" spans="1:24" ht="12.75">
      <c r="A85">
        <v>0</v>
      </c>
      <c r="B85">
        <v>0</v>
      </c>
      <c r="C85">
        <f>IF(A85&gt;0,VLOOKUP(A85,SRS!B:G,3,0),"")</f>
      </c>
      <c r="D85" s="18">
        <f>IF(A85&gt;0,HYPERLINK(current_filename&amp;"SRS!D"&amp;MATCH(A85,SRS!B:B,0),"&gt;"),"")</f>
      </c>
      <c r="F85">
        <v>0</v>
      </c>
      <c r="G85">
        <v>0</v>
      </c>
      <c r="H85">
        <f>IF(F85&gt;0,VLOOKUP(F85,ADE!B:G,2,0),"")</f>
      </c>
      <c r="I85" s="18">
        <f>IF(F85&gt;0,HYPERLINK(current_filename&amp;"ADE!C"&amp;MATCH(F85,ADE!B:B,0),"&gt;"),"")</f>
      </c>
      <c r="K85">
        <v>11</v>
      </c>
      <c r="L85">
        <v>1</v>
      </c>
      <c r="M85" t="str">
        <f>IF(K85&gt;0,VLOOKUP(K85,'DR'!B:G,2,0),"")</f>
        <v>Customer Industrial</v>
      </c>
      <c r="N85" s="18" t="str">
        <f>IF(K85&gt;0,HYPERLINK(current_filename&amp;"DR!C"&amp;MATCH(K85,'DR'!B:B,0),"&gt;"),"")</f>
        <v>&gt;</v>
      </c>
      <c r="P85">
        <v>58</v>
      </c>
      <c r="Q85">
        <v>1</v>
      </c>
      <c r="R85" t="str">
        <f>IF(P85&gt;0,VLOOKUP(P85,AMI!B:G,3,0),"")</f>
        <v>Large C&amp;I Customer</v>
      </c>
      <c r="S85" s="18" t="str">
        <f>IF(P85&gt;0,HYPERLINK(current_filename&amp;"AMI!D"&amp;MATCH(P85,AMI!B:B,0),"&gt;"),"")</f>
        <v>&gt;</v>
      </c>
      <c r="U85">
        <v>6</v>
      </c>
      <c r="V85">
        <v>1</v>
      </c>
      <c r="W85" s="20" t="s">
        <v>393</v>
      </c>
      <c r="X85" s="18" t="str">
        <f>IF(U85&gt;0,HYPERLINK(current_filename&amp;"HAN!C"&amp;MATCH(U85,AMI!B:B,0),"&gt;"),"")</f>
        <v>&gt;</v>
      </c>
    </row>
    <row r="86" spans="1:24" ht="12.75">
      <c r="A86">
        <v>0</v>
      </c>
      <c r="B86">
        <v>0</v>
      </c>
      <c r="C86">
        <f>IF(A86&gt;0,VLOOKUP(A86,SRS!B:G,3,0),"")</f>
      </c>
      <c r="D86" s="18">
        <f>IF(A86&gt;0,HYPERLINK(current_filename&amp;"SRS!D"&amp;MATCH(A86,SRS!B:B,0),"&gt;"),"")</f>
      </c>
      <c r="F86">
        <v>0</v>
      </c>
      <c r="G86">
        <v>0</v>
      </c>
      <c r="H86">
        <f>IF(F86&gt;0,VLOOKUP(F86,ADE!B:G,2,0),"")</f>
      </c>
      <c r="I86" s="18">
        <f>IF(F86&gt;0,HYPERLINK(current_filename&amp;"ADE!C"&amp;MATCH(F86,ADE!B:B,0),"&gt;"),"")</f>
      </c>
      <c r="K86">
        <v>0</v>
      </c>
      <c r="L86">
        <v>0</v>
      </c>
      <c r="M86">
        <f>IF(K86&gt;0,VLOOKUP(K86,'DR'!B:G,2,0),"")</f>
      </c>
      <c r="N86" s="18">
        <f>IF(K86&gt;0,HYPERLINK(current_filename&amp;"DR!C"&amp;MATCH(K86,'DR'!B:B,0),"&gt;"),"")</f>
      </c>
      <c r="P86">
        <v>123</v>
      </c>
      <c r="Q86">
        <v>0</v>
      </c>
      <c r="R86" t="str">
        <f>IF(P86&gt;0,VLOOKUP(P86,AMI!B:G,3,0),"")</f>
        <v>Load Control Device</v>
      </c>
      <c r="S86" s="18" t="str">
        <f>IF(P86&gt;0,HYPERLINK(current_filename&amp;"AMI!D"&amp;MATCH(P86,AMI!B:B,0),"&gt;"),"")</f>
        <v>&gt;</v>
      </c>
      <c r="U86">
        <v>0</v>
      </c>
      <c r="V86">
        <v>0</v>
      </c>
      <c r="X86" s="18">
        <f>IF(U86&gt;0,HYPERLINK(current_filename&amp;"HAN!C"&amp;MATCH(U86,AMI!B:B,0),"&gt;"),"")</f>
      </c>
    </row>
    <row r="87" spans="1:24" ht="12.75">
      <c r="A87">
        <v>0</v>
      </c>
      <c r="B87">
        <v>0</v>
      </c>
      <c r="C87">
        <f>IF(A87&gt;0,VLOOKUP(A87,SRS!B:G,3,0),"")</f>
      </c>
      <c r="D87" s="18">
        <f>IF(A87&gt;0,HYPERLINK(current_filename&amp;"SRS!D"&amp;MATCH(A87,SRS!B:B,0),"&gt;"),"")</f>
      </c>
      <c r="F87">
        <v>0</v>
      </c>
      <c r="G87">
        <v>0</v>
      </c>
      <c r="H87">
        <f>IF(F87&gt;0,VLOOKUP(F87,ADE!B:G,2,0),"")</f>
      </c>
      <c r="I87" s="18">
        <f>IF(F87&gt;0,HYPERLINK(current_filename&amp;"ADE!C"&amp;MATCH(F87,ADE!B:B,0),"&gt;"),"")</f>
      </c>
      <c r="K87">
        <v>0</v>
      </c>
      <c r="L87">
        <v>0</v>
      </c>
      <c r="M87">
        <f>IF(K87&gt;0,VLOOKUP(K87,'DR'!B:G,2,0),"")</f>
      </c>
      <c r="N87" s="18">
        <f>IF(K87&gt;0,HYPERLINK(current_filename&amp;"DR!C"&amp;MATCH(K87,'DR'!B:B,0),"&gt;"),"")</f>
      </c>
      <c r="P87">
        <v>91</v>
      </c>
      <c r="Q87">
        <v>0</v>
      </c>
      <c r="R87" t="str">
        <f>IF(P87&gt;0,VLOOKUP(P87,AMI!B:G,3,0),"")</f>
        <v>Load Model System</v>
      </c>
      <c r="S87" s="18" t="str">
        <f>IF(P87&gt;0,HYPERLINK(current_filename&amp;"AMI!D"&amp;MATCH(P87,AMI!B:B,0),"&gt;"),"")</f>
        <v>&gt;</v>
      </c>
      <c r="U87">
        <v>0</v>
      </c>
      <c r="V87">
        <v>0</v>
      </c>
      <c r="X87" s="18">
        <f>IF(U87&gt;0,HYPERLINK(current_filename&amp;"HAN!C"&amp;MATCH(U87,AMI!B:B,0),"&gt;"),"")</f>
      </c>
    </row>
    <row r="88" spans="1:24" ht="12.75">
      <c r="A88">
        <v>0</v>
      </c>
      <c r="B88">
        <v>0</v>
      </c>
      <c r="C88">
        <f>IF(A88&gt;0,VLOOKUP(A88,SRS!B:G,3,0),"")</f>
      </c>
      <c r="D88" s="18">
        <f>IF(A88&gt;0,HYPERLINK(current_filename&amp;"SRS!D"&amp;MATCH(A88,SRS!B:B,0),"&gt;"),"")</f>
      </c>
      <c r="F88">
        <v>0</v>
      </c>
      <c r="G88">
        <v>0</v>
      </c>
      <c r="H88">
        <f>IF(F88&gt;0,VLOOKUP(F88,ADE!B:G,2,0),"")</f>
      </c>
      <c r="I88" s="18">
        <f>IF(F88&gt;0,HYPERLINK(current_filename&amp;"ADE!C"&amp;MATCH(F88,ADE!B:B,0),"&gt;"),"")</f>
      </c>
      <c r="K88">
        <v>0</v>
      </c>
      <c r="L88">
        <v>0</v>
      </c>
      <c r="M88">
        <f>IF(K88&gt;0,VLOOKUP(K88,'DR'!B:G,2,0),"")</f>
      </c>
      <c r="N88" s="18">
        <f>IF(K88&gt;0,HYPERLINK(current_filename&amp;"DR!C"&amp;MATCH(K88,'DR'!B:B,0),"&gt;"),"")</f>
      </c>
      <c r="P88">
        <v>37</v>
      </c>
      <c r="Q88">
        <v>0</v>
      </c>
      <c r="R88" t="str">
        <f>IF(P88&gt;0,VLOOKUP(P88,AMI!B:G,3,0),"")</f>
        <v>Load Reduction Model System</v>
      </c>
      <c r="S88" s="18" t="str">
        <f>IF(P88&gt;0,HYPERLINK(current_filename&amp;"AMI!D"&amp;MATCH(P88,AMI!B:B,0),"&gt;"),"")</f>
        <v>&gt;</v>
      </c>
      <c r="U88">
        <v>0</v>
      </c>
      <c r="V88">
        <v>0</v>
      </c>
      <c r="X88" s="18">
        <f>IF(U88&gt;0,HYPERLINK(current_filename&amp;"HAN!C"&amp;MATCH(U88,AMI!B:B,0),"&gt;"),"")</f>
      </c>
    </row>
    <row r="89" spans="1:24" ht="12.75">
      <c r="A89">
        <v>0</v>
      </c>
      <c r="B89">
        <v>0</v>
      </c>
      <c r="C89">
        <f>IF(A89&gt;0,VLOOKUP(A89,SRS!B:G,3,0),"")</f>
      </c>
      <c r="D89" s="18">
        <f>IF(A89&gt;0,HYPERLINK(current_filename&amp;"SRS!D"&amp;MATCH(A89,SRS!B:B,0),"&gt;"),"")</f>
      </c>
      <c r="F89">
        <v>0</v>
      </c>
      <c r="G89">
        <v>0</v>
      </c>
      <c r="H89">
        <f>IF(F89&gt;0,VLOOKUP(F89,ADE!B:G,2,0),"")</f>
      </c>
      <c r="I89" s="18">
        <f>IF(F89&gt;0,HYPERLINK(current_filename&amp;"ADE!C"&amp;MATCH(F89,ADE!B:B,0),"&gt;"),"")</f>
      </c>
      <c r="K89">
        <v>0</v>
      </c>
      <c r="L89">
        <v>0</v>
      </c>
      <c r="M89">
        <f>IF(K89&gt;0,VLOOKUP(K89,'DR'!B:G,2,0),"")</f>
      </c>
      <c r="N89" s="18">
        <f>IF(K89&gt;0,HYPERLINK(current_filename&amp;"DR!C"&amp;MATCH(K89,'DR'!B:B,0),"&gt;"),"")</f>
      </c>
      <c r="P89">
        <v>96</v>
      </c>
      <c r="Q89">
        <v>0</v>
      </c>
      <c r="R89" t="str">
        <f>IF(P89&gt;0,VLOOKUP(P89,AMI!B:G,3,0),"")</f>
        <v>Maintenance Analyst</v>
      </c>
      <c r="S89" s="18" t="str">
        <f>IF(P89&gt;0,HYPERLINK(current_filename&amp;"AMI!D"&amp;MATCH(P89,AMI!B:B,0),"&gt;"),"")</f>
        <v>&gt;</v>
      </c>
      <c r="U89">
        <v>0</v>
      </c>
      <c r="V89">
        <v>0</v>
      </c>
      <c r="X89" s="18">
        <f>IF(U89&gt;0,HYPERLINK(current_filename&amp;"HAN!C"&amp;MATCH(U89,AMI!B:B,0),"&gt;"),"")</f>
      </c>
    </row>
    <row r="90" spans="1:24" ht="12.75">
      <c r="A90">
        <v>0</v>
      </c>
      <c r="B90">
        <v>0</v>
      </c>
      <c r="C90">
        <f>IF(A90&gt;0,VLOOKUP(A90,SRS!B:G,3,0),"")</f>
      </c>
      <c r="D90" s="18">
        <f>IF(A90&gt;0,HYPERLINK(current_filename&amp;"SRS!D"&amp;MATCH(A90,SRS!B:B,0),"&gt;"),"")</f>
      </c>
      <c r="F90">
        <v>0</v>
      </c>
      <c r="G90">
        <v>0</v>
      </c>
      <c r="H90">
        <f>IF(F90&gt;0,VLOOKUP(F90,ADE!B:G,2,0),"")</f>
      </c>
      <c r="I90" s="18">
        <f>IF(F90&gt;0,HYPERLINK(current_filename&amp;"ADE!C"&amp;MATCH(F90,ADE!B:B,0),"&gt;"),"")</f>
      </c>
      <c r="K90">
        <v>7</v>
      </c>
      <c r="L90">
        <v>1</v>
      </c>
      <c r="M90" t="str">
        <f>IF(K90&gt;0,VLOOKUP(K90,'DR'!B:G,2,0),"")</f>
        <v>Scheduling Agent</v>
      </c>
      <c r="N90" s="18" t="str">
        <f>IF(K90&gt;0,HYPERLINK(current_filename&amp;"DR!C"&amp;MATCH(K90,'DR'!B:B,0),"&gt;"),"")</f>
        <v>&gt;</v>
      </c>
      <c r="P90">
        <v>113</v>
      </c>
      <c r="Q90">
        <v>1</v>
      </c>
      <c r="R90" t="str">
        <f>IF(P90&gt;0,VLOOKUP(P90,AMI!B:G,3,0),"")</f>
        <v>Market Operations (Day Ahead and Real Time)</v>
      </c>
      <c r="S90" s="18" t="str">
        <f>IF(P90&gt;0,HYPERLINK(current_filename&amp;"AMI!D"&amp;MATCH(P90,AMI!B:B,0),"&gt;"),"")</f>
        <v>&gt;</v>
      </c>
      <c r="U90">
        <v>0</v>
      </c>
      <c r="V90">
        <v>0</v>
      </c>
      <c r="X90" s="18">
        <f>IF(U90&gt;0,HYPERLINK(current_filename&amp;"HAN!C"&amp;MATCH(U90,AMI!B:B,0),"&gt;"),"")</f>
      </c>
    </row>
    <row r="91" spans="1:24" ht="12.75">
      <c r="A91">
        <v>0</v>
      </c>
      <c r="B91">
        <v>0</v>
      </c>
      <c r="C91">
        <f>IF(A91&gt;0,VLOOKUP(A91,SRS!B:G,3,0),"")</f>
      </c>
      <c r="D91" s="18">
        <f>IF(A91&gt;0,HYPERLINK(current_filename&amp;"SRS!D"&amp;MATCH(A91,SRS!B:B,0),"&gt;"),"")</f>
      </c>
      <c r="F91">
        <v>0</v>
      </c>
      <c r="G91">
        <v>0</v>
      </c>
      <c r="H91">
        <f>IF(F91&gt;0,VLOOKUP(F91,ADE!B:G,2,0),"")</f>
      </c>
      <c r="I91" s="18">
        <f>IF(F91&gt;0,HYPERLINK(current_filename&amp;"ADE!C"&amp;MATCH(F91,ADE!B:B,0),"&gt;"),"")</f>
      </c>
      <c r="K91">
        <v>0</v>
      </c>
      <c r="L91">
        <v>0</v>
      </c>
      <c r="M91">
        <f>IF(K91&gt;0,VLOOKUP(K91,'DR'!B:G,2,0),"")</f>
      </c>
      <c r="N91" s="18">
        <f>IF(K91&gt;0,HYPERLINK(current_filename&amp;"DR!C"&amp;MATCH(K91,'DR'!B:B,0),"&gt;"),"")</f>
      </c>
      <c r="P91">
        <v>79</v>
      </c>
      <c r="Q91">
        <v>0</v>
      </c>
      <c r="R91" t="str">
        <f>IF(P91&gt;0,VLOOKUP(P91,AMI!B:G,3,0),"")</f>
        <v>Message Bus</v>
      </c>
      <c r="S91" s="18" t="str">
        <f>IF(P91&gt;0,HYPERLINK(current_filename&amp;"AMI!D"&amp;MATCH(P91,AMI!B:B,0),"&gt;"),"")</f>
        <v>&gt;</v>
      </c>
      <c r="U91">
        <v>0</v>
      </c>
      <c r="V91">
        <v>0</v>
      </c>
      <c r="X91" s="18">
        <f>IF(U91&gt;0,HYPERLINK(current_filename&amp;"HAN!C"&amp;MATCH(U91,AMI!B:B,0),"&gt;"),"")</f>
      </c>
    </row>
    <row r="92" spans="1:24" ht="12.75">
      <c r="A92">
        <v>22</v>
      </c>
      <c r="B92">
        <v>1</v>
      </c>
      <c r="C92" t="str">
        <f>IF(A92&gt;0,VLOOKUP(A92,SRS!B:G,3,0),"")</f>
        <v>Meter Data Management </v>
      </c>
      <c r="D92" s="18" t="str">
        <f>IF(A92&gt;0,HYPERLINK(current_filename&amp;"SRS!D"&amp;MATCH(A92,SRS!B:B,0),"&gt;"),"")</f>
        <v>&gt;</v>
      </c>
      <c r="F92">
        <v>14</v>
      </c>
      <c r="G92">
        <v>1</v>
      </c>
      <c r="H92" t="str">
        <f>IF(F92&gt;0,VLOOKUP(F92,ADE!B:G,2,0),"")</f>
        <v>Meter Data Management</v>
      </c>
      <c r="I92" s="18" t="str">
        <f>IF(F92&gt;0,HYPERLINK(current_filename&amp;"ADE!C"&amp;MATCH(F92,ADE!B:B,0),"&gt;"),"")</f>
        <v>&gt;</v>
      </c>
      <c r="K92">
        <v>0</v>
      </c>
      <c r="L92">
        <v>0</v>
      </c>
      <c r="M92">
        <f>IF(K92&gt;0,VLOOKUP(K92,'DR'!B:G,2,0),"")</f>
      </c>
      <c r="N92" s="18">
        <f>IF(K92&gt;0,HYPERLINK(current_filename&amp;"DR!C"&amp;MATCH(K92,'DR'!B:B,0),"&gt;"),"")</f>
      </c>
      <c r="P92">
        <v>124</v>
      </c>
      <c r="Q92">
        <v>1</v>
      </c>
      <c r="R92" t="str">
        <f>IF(P92&gt;0,VLOOKUP(P92,AMI!B:G,3,0),"")</f>
        <v>Meter Data Unification System</v>
      </c>
      <c r="S92" s="18" t="str">
        <f>IF(P92&gt;0,HYPERLINK(current_filename&amp;"AMI!D"&amp;MATCH(P92,AMI!B:B,0),"&gt;"),"")</f>
        <v>&gt;</v>
      </c>
      <c r="U92">
        <v>13</v>
      </c>
      <c r="V92">
        <v>1</v>
      </c>
      <c r="W92" s="20" t="s">
        <v>136</v>
      </c>
      <c r="X92" s="18" t="str">
        <f>IF(U92&gt;0,HYPERLINK(current_filename&amp;"HAN!C"&amp;MATCH(U92,AMI!B:B,0),"&gt;"),"")</f>
        <v>&gt;</v>
      </c>
    </row>
    <row r="93" spans="1:24" ht="12.75">
      <c r="A93">
        <v>0</v>
      </c>
      <c r="B93">
        <v>0</v>
      </c>
      <c r="C93">
        <f>IF(A93&gt;0,VLOOKUP(A93,SRS!B:G,3,0),"")</f>
      </c>
      <c r="D93" s="18">
        <f>IF(A93&gt;0,HYPERLINK(current_filename&amp;"SRS!D"&amp;MATCH(A93,SRS!B:B,0),"&gt;"),"")</f>
      </c>
      <c r="F93">
        <v>0</v>
      </c>
      <c r="G93">
        <v>0</v>
      </c>
      <c r="H93">
        <f>IF(F93&gt;0,VLOOKUP(F93,ADE!B:G,2,0),"")</f>
      </c>
      <c r="I93" s="18">
        <f>IF(F93&gt;0,HYPERLINK(current_filename&amp;"ADE!C"&amp;MATCH(F93,ADE!B:B,0),"&gt;"),"")</f>
      </c>
      <c r="K93">
        <v>0</v>
      </c>
      <c r="L93">
        <v>0</v>
      </c>
      <c r="M93">
        <f>IF(K93&gt;0,VLOOKUP(K93,'DR'!B:G,2,0),"")</f>
      </c>
      <c r="N93" s="18">
        <f>IF(K93&gt;0,HYPERLINK(current_filename&amp;"DR!C"&amp;MATCH(K93,'DR'!B:B,0),"&gt;"),"")</f>
      </c>
      <c r="P93">
        <v>130</v>
      </c>
      <c r="Q93">
        <v>0</v>
      </c>
      <c r="R93" t="str">
        <f>IF(P93&gt;0,VLOOKUP(P93,AMI!B:G,3,0),"")</f>
        <v>Meter Data Unification System Technician</v>
      </c>
      <c r="S93" s="18" t="str">
        <f>IF(P93&gt;0,HYPERLINK(current_filename&amp;"AMI!D"&amp;MATCH(P93,AMI!B:B,0),"&gt;"),"")</f>
        <v>&gt;</v>
      </c>
      <c r="U93">
        <v>0</v>
      </c>
      <c r="V93">
        <v>0</v>
      </c>
      <c r="X93" s="18">
        <f>IF(U93&gt;0,HYPERLINK(current_filename&amp;"HAN!C"&amp;MATCH(U93,AMI!B:B,0),"&gt;"),"")</f>
      </c>
    </row>
    <row r="94" spans="1:24" ht="12.75">
      <c r="A94">
        <v>0</v>
      </c>
      <c r="B94">
        <v>0</v>
      </c>
      <c r="C94">
        <f>IF(A94&gt;0,VLOOKUP(A94,SRS!B:G,3,0),"")</f>
      </c>
      <c r="D94" s="18">
        <f>IF(A94&gt;0,HYPERLINK(current_filename&amp;"SRS!D"&amp;MATCH(A94,SRS!B:B,0),"&gt;"),"")</f>
      </c>
      <c r="F94">
        <v>0</v>
      </c>
      <c r="G94">
        <v>0</v>
      </c>
      <c r="H94">
        <f>IF(F94&gt;0,VLOOKUP(F94,ADE!B:G,2,0),"")</f>
      </c>
      <c r="I94" s="18">
        <f>IF(F94&gt;0,HYPERLINK(current_filename&amp;"ADE!C"&amp;MATCH(F94,ADE!B:B,0),"&gt;"),"")</f>
      </c>
      <c r="K94">
        <v>0</v>
      </c>
      <c r="L94">
        <v>0</v>
      </c>
      <c r="M94">
        <f>IF(K94&gt;0,VLOOKUP(K94,'DR'!B:G,2,0),"")</f>
      </c>
      <c r="N94" s="18">
        <f>IF(K94&gt;0,HYPERLINK(current_filename&amp;"DR!C"&amp;MATCH(K94,'DR'!B:B,0),"&gt;"),"")</f>
      </c>
      <c r="P94">
        <v>35</v>
      </c>
      <c r="Q94">
        <v>0</v>
      </c>
      <c r="R94" t="str">
        <f>IF(P94&gt;0,VLOOKUP(P94,AMI!B:G,3,0),"")</f>
        <v>Meter Shop Technician</v>
      </c>
      <c r="S94" s="18" t="str">
        <f>IF(P94&gt;0,HYPERLINK(current_filename&amp;"AMI!D"&amp;MATCH(P94,AMI!B:B,0),"&gt;"),"")</f>
        <v>&gt;</v>
      </c>
      <c r="U94">
        <v>0</v>
      </c>
      <c r="V94">
        <v>0</v>
      </c>
      <c r="X94" s="18">
        <f>IF(U94&gt;0,HYPERLINK(current_filename&amp;"HAN!C"&amp;MATCH(U94,AMI!B:B,0),"&gt;"),"")</f>
      </c>
    </row>
    <row r="95" spans="1:24" ht="12.75">
      <c r="A95">
        <v>0</v>
      </c>
      <c r="B95">
        <v>0</v>
      </c>
      <c r="C95">
        <f>IF(A95&gt;0,VLOOKUP(A95,SRS!B:G,3,0),"")</f>
      </c>
      <c r="D95" s="18">
        <f>IF(A95&gt;0,HYPERLINK(current_filename&amp;"SRS!D"&amp;MATCH(A95,SRS!B:B,0),"&gt;"),"")</f>
      </c>
      <c r="F95">
        <v>0</v>
      </c>
      <c r="G95">
        <v>0</v>
      </c>
      <c r="H95">
        <f>IF(F95&gt;0,VLOOKUP(F95,ADE!B:G,2,0),"")</f>
      </c>
      <c r="I95" s="18">
        <f>IF(F95&gt;0,HYPERLINK(current_filename&amp;"ADE!C"&amp;MATCH(F95,ADE!B:B,0),"&gt;"),"")</f>
      </c>
      <c r="K95">
        <v>0</v>
      </c>
      <c r="L95">
        <v>0</v>
      </c>
      <c r="M95">
        <f>IF(K95&gt;0,VLOOKUP(K95,'DR'!B:G,2,0),"")</f>
      </c>
      <c r="N95" s="18">
        <f>IF(K95&gt;0,HYPERLINK(current_filename&amp;"DR!C"&amp;MATCH(K95,'DR'!B:B,0),"&gt;"),"")</f>
      </c>
      <c r="P95">
        <v>29</v>
      </c>
      <c r="Q95">
        <v>0</v>
      </c>
      <c r="R95" t="str">
        <f>IF(P95&gt;0,VLOOKUP(P95,AMI!B:G,3,0),"")</f>
        <v>Meter Test Data Collection</v>
      </c>
      <c r="S95" s="18" t="str">
        <f>IF(P95&gt;0,HYPERLINK(current_filename&amp;"AMI!D"&amp;MATCH(P95,AMI!B:B,0),"&gt;"),"")</f>
        <v>&gt;</v>
      </c>
      <c r="U95">
        <v>0</v>
      </c>
      <c r="V95">
        <v>0</v>
      </c>
      <c r="X95" s="18">
        <f>IF(U95&gt;0,HYPERLINK(current_filename&amp;"HAN!C"&amp;MATCH(U95,AMI!B:B,0),"&gt;"),"")</f>
      </c>
    </row>
    <row r="96" spans="1:24" ht="12.75">
      <c r="A96">
        <v>0</v>
      </c>
      <c r="B96">
        <v>0</v>
      </c>
      <c r="C96">
        <f>IF(A96&gt;0,VLOOKUP(A96,SRS!B:G,3,0),"")</f>
      </c>
      <c r="D96" s="18">
        <f>IF(A96&gt;0,HYPERLINK(current_filename&amp;"SRS!D"&amp;MATCH(A96,SRS!B:B,0),"&gt;"),"")</f>
      </c>
      <c r="F96">
        <v>0</v>
      </c>
      <c r="G96">
        <v>0</v>
      </c>
      <c r="H96">
        <f>IF(F96&gt;0,VLOOKUP(F96,ADE!B:G,2,0),"")</f>
      </c>
      <c r="I96" s="18">
        <f>IF(F96&gt;0,HYPERLINK(current_filename&amp;"ADE!C"&amp;MATCH(F96,ADE!B:B,0),"&gt;"),"")</f>
      </c>
      <c r="K96">
        <v>0</v>
      </c>
      <c r="L96">
        <v>0</v>
      </c>
      <c r="M96">
        <f>IF(K96&gt;0,VLOOKUP(K96,'DR'!B:G,2,0),"")</f>
      </c>
      <c r="N96" s="18">
        <f>IF(K96&gt;0,HYPERLINK(current_filename&amp;"DR!C"&amp;MATCH(K96,'DR'!B:B,0),"&gt;"),"")</f>
      </c>
      <c r="P96">
        <v>36</v>
      </c>
      <c r="Q96">
        <v>0</v>
      </c>
      <c r="R96" t="str">
        <f>IF(P96&gt;0,VLOOKUP(P96,AMI!B:G,3,0),"")</f>
        <v>Methane Alarm Application</v>
      </c>
      <c r="S96" s="18" t="str">
        <f>IF(P96&gt;0,HYPERLINK(current_filename&amp;"AMI!D"&amp;MATCH(P96,AMI!B:B,0),"&gt;"),"")</f>
        <v>&gt;</v>
      </c>
      <c r="U96">
        <v>0</v>
      </c>
      <c r="V96">
        <v>0</v>
      </c>
      <c r="X96" s="18">
        <f>IF(U96&gt;0,HYPERLINK(current_filename&amp;"HAN!C"&amp;MATCH(U96,AMI!B:B,0),"&gt;"),"")</f>
      </c>
    </row>
    <row r="97" spans="1:24" ht="12.75">
      <c r="A97">
        <v>0</v>
      </c>
      <c r="B97">
        <v>0</v>
      </c>
      <c r="C97">
        <f>IF(A97&gt;0,VLOOKUP(A97,SRS!B:G,3,0),"")</f>
      </c>
      <c r="D97" s="18">
        <f>IF(A97&gt;0,HYPERLINK(current_filename&amp;"SRS!D"&amp;MATCH(A97,SRS!B:B,0),"&gt;"),"")</f>
      </c>
      <c r="F97">
        <v>0</v>
      </c>
      <c r="G97">
        <v>0</v>
      </c>
      <c r="H97">
        <f>IF(F97&gt;0,VLOOKUP(F97,ADE!B:G,2,0),"")</f>
      </c>
      <c r="I97" s="18">
        <f>IF(F97&gt;0,HYPERLINK(current_filename&amp;"ADE!C"&amp;MATCH(F97,ADE!B:B,0),"&gt;"),"")</f>
      </c>
      <c r="K97">
        <v>0</v>
      </c>
      <c r="L97">
        <v>0</v>
      </c>
      <c r="M97">
        <f>IF(K97&gt;0,VLOOKUP(K97,'DR'!B:G,2,0),"")</f>
      </c>
      <c r="N97" s="18">
        <f>IF(K97&gt;0,HYPERLINK(current_filename&amp;"DR!C"&amp;MATCH(K97,'DR'!B:B,0),"&gt;"),"")</f>
      </c>
      <c r="P97">
        <v>49</v>
      </c>
      <c r="Q97">
        <v>0</v>
      </c>
      <c r="R97" t="str">
        <f>IF(P97&gt;0,VLOOKUP(P97,AMI!B:G,3,0),"")</f>
        <v>Methane Sensor</v>
      </c>
      <c r="S97" s="18" t="str">
        <f>IF(P97&gt;0,HYPERLINK(current_filename&amp;"AMI!D"&amp;MATCH(P97,AMI!B:B,0),"&gt;"),"")</f>
        <v>&gt;</v>
      </c>
      <c r="U97">
        <v>0</v>
      </c>
      <c r="V97">
        <v>0</v>
      </c>
      <c r="X97" s="18">
        <f>IF(U97&gt;0,HYPERLINK(current_filename&amp;"HAN!C"&amp;MATCH(U97,AMI!B:B,0),"&gt;"),"")</f>
      </c>
    </row>
    <row r="98" spans="1:24" ht="12.75">
      <c r="A98">
        <v>0</v>
      </c>
      <c r="B98">
        <v>0</v>
      </c>
      <c r="C98">
        <f>IF(A98&gt;0,VLOOKUP(A98,SRS!B:G,3,0),"")</f>
      </c>
      <c r="D98" s="18">
        <f>IF(A98&gt;0,HYPERLINK(current_filename&amp;"SRS!D"&amp;MATCH(A98,SRS!B:B,0),"&gt;"),"")</f>
      </c>
      <c r="F98">
        <v>0</v>
      </c>
      <c r="G98">
        <v>0</v>
      </c>
      <c r="H98">
        <f>IF(F98&gt;0,VLOOKUP(F98,ADE!B:G,2,0),"")</f>
      </c>
      <c r="I98" s="18">
        <f>IF(F98&gt;0,HYPERLINK(current_filename&amp;"ADE!C"&amp;MATCH(F98,ADE!B:B,0),"&gt;"),"")</f>
      </c>
      <c r="K98">
        <v>0</v>
      </c>
      <c r="L98">
        <v>0</v>
      </c>
      <c r="M98">
        <f>IF(K98&gt;0,VLOOKUP(K98,'DR'!B:G,2,0),"")</f>
      </c>
      <c r="N98" s="18">
        <f>IF(K98&gt;0,HYPERLINK(current_filename&amp;"DR!C"&amp;MATCH(K98,'DR'!B:B,0),"&gt;"),"")</f>
      </c>
      <c r="P98">
        <v>81</v>
      </c>
      <c r="Q98">
        <v>0</v>
      </c>
      <c r="R98" t="str">
        <f>IF(P98&gt;0,VLOOKUP(P98,AMI!B:G,3,0),"")</f>
        <v>Neigborhood Aggregator</v>
      </c>
      <c r="S98" s="18" t="str">
        <f>IF(P98&gt;0,HYPERLINK(current_filename&amp;"AMI!D"&amp;MATCH(P98,AMI!B:B,0),"&gt;"),"")</f>
        <v>&gt;</v>
      </c>
      <c r="U98">
        <v>0</v>
      </c>
      <c r="V98">
        <v>0</v>
      </c>
      <c r="X98" s="18">
        <f>IF(U98&gt;0,HYPERLINK(current_filename&amp;"HAN!C"&amp;MATCH(U98,AMI!B:B,0),"&gt;"),"")</f>
      </c>
    </row>
    <row r="99" spans="1:24" ht="12.75">
      <c r="A99">
        <v>0</v>
      </c>
      <c r="B99">
        <v>0</v>
      </c>
      <c r="C99">
        <f>IF(A99&gt;0,VLOOKUP(A99,SRS!B:G,3,0),"")</f>
      </c>
      <c r="D99" s="18">
        <f>IF(A99&gt;0,HYPERLINK(current_filename&amp;"SRS!D"&amp;MATCH(A99,SRS!B:B,0),"&gt;"),"")</f>
      </c>
      <c r="F99">
        <v>0</v>
      </c>
      <c r="G99">
        <v>0</v>
      </c>
      <c r="H99">
        <f>IF(F99&gt;0,VLOOKUP(F99,ADE!B:G,2,0),"")</f>
      </c>
      <c r="I99" s="18">
        <f>IF(F99&gt;0,HYPERLINK(current_filename&amp;"ADE!C"&amp;MATCH(F99,ADE!B:B,0),"&gt;"),"")</f>
      </c>
      <c r="K99">
        <v>0</v>
      </c>
      <c r="L99">
        <v>0</v>
      </c>
      <c r="M99">
        <f>IF(K99&gt;0,VLOOKUP(K99,'DR'!B:G,2,0),"")</f>
      </c>
      <c r="N99" s="18">
        <f>IF(K99&gt;0,HYPERLINK(current_filename&amp;"DR!C"&amp;MATCH(K99,'DR'!B:B,0),"&gt;"),"")</f>
      </c>
      <c r="P99">
        <v>95</v>
      </c>
      <c r="Q99">
        <v>0</v>
      </c>
      <c r="R99" t="str">
        <f>IF(P99&gt;0,VLOOKUP(P99,AMI!B:G,3,0),"")</f>
        <v>Neighborhood Area Network</v>
      </c>
      <c r="S99" s="18" t="str">
        <f>IF(P99&gt;0,HYPERLINK(current_filename&amp;"AMI!D"&amp;MATCH(P99,AMI!B:B,0),"&gt;"),"")</f>
        <v>&gt;</v>
      </c>
      <c r="U99">
        <v>0</v>
      </c>
      <c r="V99">
        <v>0</v>
      </c>
      <c r="X99" s="18">
        <f>IF(U99&gt;0,HYPERLINK(current_filename&amp;"HAN!C"&amp;MATCH(U99,AMI!B:B,0),"&gt;"),"")</f>
      </c>
    </row>
    <row r="100" spans="1:24" ht="12.75">
      <c r="A100">
        <v>0</v>
      </c>
      <c r="B100">
        <v>0</v>
      </c>
      <c r="C100">
        <f>IF(A100&gt;0,VLOOKUP(A100,SRS!B:G,3,0),"")</f>
      </c>
      <c r="D100" s="18">
        <f>IF(A100&gt;0,HYPERLINK(current_filename&amp;"SRS!D"&amp;MATCH(A100,SRS!B:B,0),"&gt;"),"")</f>
      </c>
      <c r="F100">
        <v>0</v>
      </c>
      <c r="G100">
        <v>0</v>
      </c>
      <c r="H100">
        <f>IF(F100&gt;0,VLOOKUP(F100,ADE!B:G,2,0),"")</f>
      </c>
      <c r="I100" s="18">
        <f>IF(F100&gt;0,HYPERLINK(current_filename&amp;"ADE!C"&amp;MATCH(F100,ADE!B:B,0),"&gt;"),"")</f>
      </c>
      <c r="K100">
        <v>0</v>
      </c>
      <c r="L100">
        <v>0</v>
      </c>
      <c r="M100">
        <f>IF(K100&gt;0,VLOOKUP(K100,'DR'!B:G,2,0),"")</f>
      </c>
      <c r="N100" s="18">
        <f>IF(K100&gt;0,HYPERLINK(current_filename&amp;"DR!C"&amp;MATCH(K100,'DR'!B:B,0),"&gt;"),"")</f>
      </c>
      <c r="P100">
        <v>2</v>
      </c>
      <c r="Q100">
        <v>0</v>
      </c>
      <c r="R100" t="str">
        <f>IF(P100&gt;0,VLOOKUP(P100,AMI!B:G,3,0),"")</f>
        <v>New Business Support Services (CAP/GEM Owners)</v>
      </c>
      <c r="S100" s="18" t="str">
        <f>IF(P100&gt;0,HYPERLINK(current_filename&amp;"AMI!D"&amp;MATCH(P100,AMI!B:B,0),"&gt;"),"")</f>
        <v>&gt;</v>
      </c>
      <c r="U100">
        <v>0</v>
      </c>
      <c r="V100">
        <v>0</v>
      </c>
      <c r="X100" s="18">
        <f>IF(U100&gt;0,HYPERLINK(current_filename&amp;"HAN!C"&amp;MATCH(U100,AMI!B:B,0),"&gt;"),"")</f>
      </c>
    </row>
    <row r="101" spans="1:24" ht="12.75">
      <c r="A101">
        <v>0</v>
      </c>
      <c r="B101">
        <v>0</v>
      </c>
      <c r="C101">
        <f>IF(A101&gt;0,VLOOKUP(A101,SRS!B:G,3,0),"")</f>
      </c>
      <c r="D101" s="18">
        <f>IF(A101&gt;0,HYPERLINK(current_filename&amp;"SRS!D"&amp;MATCH(A101,SRS!B:B,0),"&gt;"),"")</f>
      </c>
      <c r="F101">
        <v>0</v>
      </c>
      <c r="G101">
        <v>0</v>
      </c>
      <c r="H101">
        <f>IF(F101&gt;0,VLOOKUP(F101,ADE!B:G,2,0),"")</f>
      </c>
      <c r="I101" s="18">
        <f>IF(F101&gt;0,HYPERLINK(current_filename&amp;"ADE!C"&amp;MATCH(F101,ADE!B:B,0),"&gt;"),"")</f>
      </c>
      <c r="K101">
        <v>0</v>
      </c>
      <c r="L101">
        <v>0</v>
      </c>
      <c r="M101">
        <f>IF(K101&gt;0,VLOOKUP(K101,'DR'!B:G,2,0),"")</f>
      </c>
      <c r="N101" s="18">
        <f>IF(K101&gt;0,HYPERLINK(current_filename&amp;"DR!C"&amp;MATCH(K101,'DR'!B:B,0),"&gt;"),"")</f>
      </c>
      <c r="P101">
        <v>53</v>
      </c>
      <c r="Q101">
        <v>0</v>
      </c>
      <c r="R101" t="str">
        <f>IF(P101&gt;0,VLOOKUP(P101,AMI!B:G,3,0),"")</f>
        <v>Non Electric Meter</v>
      </c>
      <c r="S101" s="18" t="str">
        <f>IF(P101&gt;0,HYPERLINK(current_filename&amp;"AMI!D"&amp;MATCH(P101,AMI!B:B,0),"&gt;"),"")</f>
        <v>&gt;</v>
      </c>
      <c r="U101">
        <v>0</v>
      </c>
      <c r="V101">
        <v>0</v>
      </c>
      <c r="X101" s="18">
        <f>IF(U101&gt;0,HYPERLINK(current_filename&amp;"HAN!C"&amp;MATCH(U101,AMI!B:B,0),"&gt;"),"")</f>
      </c>
    </row>
    <row r="102" spans="1:24" ht="12.75">
      <c r="A102">
        <v>0</v>
      </c>
      <c r="B102">
        <v>0</v>
      </c>
      <c r="C102">
        <f>IF(A102&gt;0,VLOOKUP(A102,SRS!B:G,3,0),"")</f>
      </c>
      <c r="D102" s="18">
        <f>IF(A102&gt;0,HYPERLINK(current_filename&amp;"SRS!D"&amp;MATCH(A102,SRS!B:B,0),"&gt;"),"")</f>
      </c>
      <c r="F102">
        <v>0</v>
      </c>
      <c r="G102">
        <v>0</v>
      </c>
      <c r="H102">
        <f>IF(F102&gt;0,VLOOKUP(F102,ADE!B:G,2,0),"")</f>
      </c>
      <c r="I102" s="18">
        <f>IF(F102&gt;0,HYPERLINK(current_filename&amp;"ADE!C"&amp;MATCH(F102,ADE!B:B,0),"&gt;"),"")</f>
      </c>
      <c r="K102">
        <v>0</v>
      </c>
      <c r="L102">
        <v>0</v>
      </c>
      <c r="M102">
        <f>IF(K102&gt;0,VLOOKUP(K102,'DR'!B:G,2,0),"")</f>
      </c>
      <c r="N102" s="18">
        <f>IF(K102&gt;0,HYPERLINK(current_filename&amp;"DR!C"&amp;MATCH(K102,'DR'!B:B,0),"&gt;"),"")</f>
      </c>
      <c r="P102">
        <v>39</v>
      </c>
      <c r="Q102">
        <v>0</v>
      </c>
      <c r="R102" t="str">
        <f>IF(P102&gt;0,VLOOKUP(P102,AMI!B:G,3,0),"")</f>
        <v>Non Electric Utility</v>
      </c>
      <c r="S102" s="18" t="str">
        <f>IF(P102&gt;0,HYPERLINK(current_filename&amp;"AMI!D"&amp;MATCH(P102,AMI!B:B,0),"&gt;"),"")</f>
        <v>&gt;</v>
      </c>
      <c r="U102">
        <v>0</v>
      </c>
      <c r="V102">
        <v>0</v>
      </c>
      <c r="X102" s="18">
        <f>IF(U102&gt;0,HYPERLINK(current_filename&amp;"HAN!C"&amp;MATCH(U102,AMI!B:B,0),"&gt;"),"")</f>
      </c>
    </row>
    <row r="103" spans="1:24" ht="12.75">
      <c r="A103">
        <v>0</v>
      </c>
      <c r="B103">
        <v>0</v>
      </c>
      <c r="C103">
        <f>IF(A103&gt;0,VLOOKUP(A103,SRS!B:G,3,0),"")</f>
      </c>
      <c r="D103" s="18">
        <f>IF(A103&gt;0,HYPERLINK(current_filename&amp;"SRS!D"&amp;MATCH(A103,SRS!B:B,0),"&gt;"),"")</f>
      </c>
      <c r="F103">
        <v>0</v>
      </c>
      <c r="G103">
        <v>0</v>
      </c>
      <c r="H103">
        <f>IF(F103&gt;0,VLOOKUP(F103,ADE!B:G,2,0),"")</f>
      </c>
      <c r="I103" s="18">
        <f>IF(F103&gt;0,HYPERLINK(current_filename&amp;"ADE!C"&amp;MATCH(F103,ADE!B:B,0),"&gt;"),"")</f>
      </c>
      <c r="K103">
        <v>0</v>
      </c>
      <c r="L103">
        <v>0</v>
      </c>
      <c r="M103">
        <f>IF(K103&gt;0,VLOOKUP(K103,'DR'!B:G,2,0),"")</f>
      </c>
      <c r="N103" s="18">
        <f>IF(K103&gt;0,HYPERLINK(current_filename&amp;"DR!C"&amp;MATCH(K103,'DR'!B:B,0),"&gt;"),"")</f>
      </c>
      <c r="P103">
        <v>98</v>
      </c>
      <c r="Q103">
        <v>0</v>
      </c>
      <c r="R103" t="str">
        <f>IF(P103&gt;0,VLOOKUP(P103,AMI!B:G,3,0),"")</f>
        <v>Operation Data Collection and Store (Enterprise)</v>
      </c>
      <c r="S103" s="18" t="str">
        <f>IF(P103&gt;0,HYPERLINK(current_filename&amp;"AMI!D"&amp;MATCH(P103,AMI!B:B,0),"&gt;"),"")</f>
        <v>&gt;</v>
      </c>
      <c r="U103">
        <v>0</v>
      </c>
      <c r="V103">
        <v>0</v>
      </c>
      <c r="X103" s="18">
        <f>IF(U103&gt;0,HYPERLINK(current_filename&amp;"HAN!C"&amp;MATCH(U103,AMI!B:B,0),"&gt;"),"")</f>
      </c>
    </row>
    <row r="104" spans="1:24" ht="12.75">
      <c r="A104">
        <v>0</v>
      </c>
      <c r="B104">
        <v>0</v>
      </c>
      <c r="C104">
        <f>IF(A104&gt;0,VLOOKUP(A104,SRS!B:G,3,0),"")</f>
      </c>
      <c r="D104" s="18">
        <f>IF(A104&gt;0,HYPERLINK(current_filename&amp;"SRS!D"&amp;MATCH(A104,SRS!B:B,0),"&gt;"),"")</f>
      </c>
      <c r="F104">
        <v>0</v>
      </c>
      <c r="G104">
        <v>0</v>
      </c>
      <c r="H104">
        <f>IF(F104&gt;0,VLOOKUP(F104,ADE!B:G,2,0),"")</f>
      </c>
      <c r="I104" s="18">
        <f>IF(F104&gt;0,HYPERLINK(current_filename&amp;"ADE!C"&amp;MATCH(F104,ADE!B:B,0),"&gt;"),"")</f>
      </c>
      <c r="K104">
        <v>0</v>
      </c>
      <c r="L104">
        <v>0</v>
      </c>
      <c r="M104">
        <f>IF(K104&gt;0,VLOOKUP(K104,'DR'!B:G,2,0),"")</f>
      </c>
      <c r="N104" s="18">
        <f>IF(K104&gt;0,HYPERLINK(current_filename&amp;"DR!C"&amp;MATCH(K104,'DR'!B:B,0),"&gt;"),"")</f>
      </c>
      <c r="P104">
        <v>15</v>
      </c>
      <c r="Q104">
        <v>0</v>
      </c>
      <c r="R104" t="str">
        <f>IF(P104&gt;0,VLOOKUP(P104,AMI!B:G,3,0),"")</f>
        <v>Operation Data Collection and Store (Secured)</v>
      </c>
      <c r="S104" s="18" t="str">
        <f>IF(P104&gt;0,HYPERLINK(current_filename&amp;"AMI!D"&amp;MATCH(P104,AMI!B:B,0),"&gt;"),"")</f>
        <v>&gt;</v>
      </c>
      <c r="U104">
        <v>0</v>
      </c>
      <c r="V104">
        <v>0</v>
      </c>
      <c r="X104" s="18">
        <f>IF(U104&gt;0,HYPERLINK(current_filename&amp;"HAN!C"&amp;MATCH(U104,AMI!B:B,0),"&gt;"),"")</f>
      </c>
    </row>
    <row r="105" spans="1:24" ht="12.75">
      <c r="A105">
        <v>32</v>
      </c>
      <c r="B105">
        <v>1</v>
      </c>
      <c r="C105" t="str">
        <f>IF(A105&gt;0,VLOOKUP(A105,SRS!B:G,3,0),"")</f>
        <v>Work Management</v>
      </c>
      <c r="D105" s="18" t="str">
        <f>IF(A105&gt;0,HYPERLINK(current_filename&amp;"SRS!D"&amp;MATCH(A105,SRS!B:B,0),"&gt;"),"")</f>
        <v>&gt;</v>
      </c>
      <c r="F105">
        <v>0</v>
      </c>
      <c r="G105">
        <v>0</v>
      </c>
      <c r="H105">
        <f>IF(F105&gt;0,VLOOKUP(F105,ADE!B:G,2,0),"")</f>
      </c>
      <c r="I105" s="18">
        <f>IF(F105&gt;0,HYPERLINK(current_filename&amp;"ADE!C"&amp;MATCH(F105,ADE!B:B,0),"&gt;"),"")</f>
      </c>
      <c r="K105">
        <v>0</v>
      </c>
      <c r="L105">
        <v>0</v>
      </c>
      <c r="M105">
        <f>IF(K105&gt;0,VLOOKUP(K105,'DR'!B:G,2,0),"")</f>
      </c>
      <c r="N105" s="18">
        <f>IF(K105&gt;0,HYPERLINK(current_filename&amp;"DR!C"&amp;MATCH(K105,'DR'!B:B,0),"&gt;"),"")</f>
      </c>
      <c r="P105">
        <v>70</v>
      </c>
      <c r="Q105">
        <v>1</v>
      </c>
      <c r="R105" t="str">
        <f>IF(P105&gt;0,VLOOKUP(P105,AMI!B:G,3,0),"")</f>
        <v>Order Management and Routing system</v>
      </c>
      <c r="S105" s="18" t="str">
        <f>IF(P105&gt;0,HYPERLINK(current_filename&amp;"AMI!D"&amp;MATCH(P105,AMI!B:B,0),"&gt;"),"")</f>
        <v>&gt;</v>
      </c>
      <c r="U105">
        <v>0</v>
      </c>
      <c r="V105">
        <v>0</v>
      </c>
      <c r="X105" s="18">
        <f>IF(U105&gt;0,HYPERLINK(current_filename&amp;"HAN!C"&amp;MATCH(U105,AMI!B:B,0),"&gt;"),"")</f>
      </c>
    </row>
    <row r="106" spans="1:24" ht="12.75">
      <c r="A106">
        <v>0</v>
      </c>
      <c r="B106">
        <v>0</v>
      </c>
      <c r="C106">
        <f>IF(A106&gt;0,VLOOKUP(A106,SRS!B:G,3,0),"")</f>
      </c>
      <c r="D106" s="18">
        <f>IF(A106&gt;0,HYPERLINK(current_filename&amp;"SRS!D"&amp;MATCH(A106,SRS!B:B,0),"&gt;"),"")</f>
      </c>
      <c r="F106">
        <v>0</v>
      </c>
      <c r="G106">
        <v>0</v>
      </c>
      <c r="H106">
        <f>IF(F106&gt;0,VLOOKUP(F106,ADE!B:G,2,0),"")</f>
      </c>
      <c r="I106" s="18">
        <f>IF(F106&gt;0,HYPERLINK(current_filename&amp;"ADE!C"&amp;MATCH(F106,ADE!B:B,0),"&gt;"),"")</f>
      </c>
      <c r="K106">
        <v>0</v>
      </c>
      <c r="L106">
        <v>0</v>
      </c>
      <c r="M106">
        <f>IF(K106&gt;0,VLOOKUP(K106,'DR'!B:G,2,0),"")</f>
      </c>
      <c r="N106" s="18">
        <f>IF(K106&gt;0,HYPERLINK(current_filename&amp;"DR!C"&amp;MATCH(K106,'DR'!B:B,0),"&gt;"),"")</f>
      </c>
      <c r="P106">
        <v>117</v>
      </c>
      <c r="Q106">
        <v>0</v>
      </c>
      <c r="R106" t="str">
        <f>IF(P106&gt;0,VLOOKUP(P106,AMI!B:G,3,0),"")</f>
        <v>Other Corporate Applications</v>
      </c>
      <c r="S106" s="18" t="str">
        <f>IF(P106&gt;0,HYPERLINK(current_filename&amp;"AMI!D"&amp;MATCH(P106,AMI!B:B,0),"&gt;"),"")</f>
        <v>&gt;</v>
      </c>
      <c r="U106">
        <v>0</v>
      </c>
      <c r="V106">
        <v>0</v>
      </c>
      <c r="X106" s="18">
        <f>IF(U106&gt;0,HYPERLINK(current_filename&amp;"HAN!C"&amp;MATCH(U106,AMI!B:B,0),"&gt;"),"")</f>
      </c>
    </row>
    <row r="107" spans="1:24" ht="12.75">
      <c r="A107">
        <v>0</v>
      </c>
      <c r="B107">
        <v>0</v>
      </c>
      <c r="C107">
        <f>IF(A107&gt;0,VLOOKUP(A107,SRS!B:G,3,0),"")</f>
      </c>
      <c r="D107" s="18">
        <f>IF(A107&gt;0,HYPERLINK(current_filename&amp;"SRS!D"&amp;MATCH(A107,SRS!B:B,0),"&gt;"),"")</f>
      </c>
      <c r="F107">
        <v>0</v>
      </c>
      <c r="G107">
        <v>0</v>
      </c>
      <c r="H107">
        <f>IF(F107&gt;0,VLOOKUP(F107,ADE!B:G,2,0),"")</f>
      </c>
      <c r="I107" s="18">
        <f>IF(F107&gt;0,HYPERLINK(current_filename&amp;"ADE!C"&amp;MATCH(F107,ADE!B:B,0),"&gt;"),"")</f>
      </c>
      <c r="K107">
        <v>0</v>
      </c>
      <c r="L107">
        <v>0</v>
      </c>
      <c r="M107">
        <f>IF(K107&gt;0,VLOOKUP(K107,'DR'!B:G,2,0),"")</f>
      </c>
      <c r="N107" s="18">
        <f>IF(K107&gt;0,HYPERLINK(current_filename&amp;"DR!C"&amp;MATCH(K107,'DR'!B:B,0),"&gt;"),"")</f>
      </c>
      <c r="P107">
        <v>114</v>
      </c>
      <c r="Q107">
        <v>0</v>
      </c>
      <c r="R107" t="str">
        <f>IF(P107&gt;0,VLOOKUP(P107,AMI!B:G,3,0),"")</f>
        <v>Other Technical Applications</v>
      </c>
      <c r="S107" s="18" t="str">
        <f>IF(P107&gt;0,HYPERLINK(current_filename&amp;"AMI!D"&amp;MATCH(P107,AMI!B:B,0),"&gt;"),"")</f>
        <v>&gt;</v>
      </c>
      <c r="U107">
        <v>0</v>
      </c>
      <c r="V107">
        <v>0</v>
      </c>
      <c r="X107" s="18">
        <f>IF(U107&gt;0,HYPERLINK(current_filename&amp;"HAN!C"&amp;MATCH(U107,AMI!B:B,0),"&gt;"),"")</f>
      </c>
    </row>
    <row r="108" spans="1:24" ht="12.75">
      <c r="A108">
        <v>25</v>
      </c>
      <c r="B108">
        <v>1</v>
      </c>
      <c r="C108" t="str">
        <f>IF(A108&gt;0,VLOOKUP(A108,SRS!B:G,3,0),"")</f>
        <v>Outage Management </v>
      </c>
      <c r="D108" s="18" t="str">
        <f>IF(A108&gt;0,HYPERLINK(current_filename&amp;"SRS!D"&amp;MATCH(A108,SRS!B:B,0),"&gt;"),"")</f>
        <v>&gt;</v>
      </c>
      <c r="F108">
        <v>23</v>
      </c>
      <c r="G108">
        <v>1</v>
      </c>
      <c r="H108" t="str">
        <f>IF(F108&gt;0,VLOOKUP(F108,ADE!B:G,2,0),"")</f>
        <v>Outage Management System</v>
      </c>
      <c r="I108" s="18" t="str">
        <f>IF(F108&gt;0,HYPERLINK(current_filename&amp;"ADE!C"&amp;MATCH(F108,ADE!B:B,0),"&gt;"),"")</f>
        <v>&gt;</v>
      </c>
      <c r="K108">
        <v>0</v>
      </c>
      <c r="L108">
        <v>0</v>
      </c>
      <c r="M108">
        <f>IF(K108&gt;0,VLOOKUP(K108,'DR'!B:G,2,0),"")</f>
      </c>
      <c r="N108" s="18">
        <f>IF(K108&gt;0,HYPERLINK(current_filename&amp;"DR!C"&amp;MATCH(K108,'DR'!B:B,0),"&gt;"),"")</f>
      </c>
      <c r="P108">
        <v>85</v>
      </c>
      <c r="Q108">
        <v>1</v>
      </c>
      <c r="R108" t="str">
        <f>IF(P108&gt;0,VLOOKUP(P108,AMI!B:G,3,0),"")</f>
        <v>Outage Management System</v>
      </c>
      <c r="S108" s="18" t="str">
        <f>IF(P108&gt;0,HYPERLINK(current_filename&amp;"AMI!D"&amp;MATCH(P108,AMI!B:B,0),"&gt;"),"")</f>
        <v>&gt;</v>
      </c>
      <c r="U108">
        <v>0</v>
      </c>
      <c r="V108">
        <v>0</v>
      </c>
      <c r="X108" s="18">
        <f>IF(U108&gt;0,HYPERLINK(current_filename&amp;"HAN!C"&amp;MATCH(U108,AMI!B:B,0),"&gt;"),"")</f>
      </c>
    </row>
    <row r="109" spans="1:24" ht="12.75">
      <c r="A109">
        <v>0</v>
      </c>
      <c r="B109">
        <v>0</v>
      </c>
      <c r="C109">
        <f>IF(A109&gt;0,VLOOKUP(A109,SRS!B:G,3,0),"")</f>
      </c>
      <c r="D109" s="18">
        <f>IF(A109&gt;0,HYPERLINK(current_filename&amp;"SRS!D"&amp;MATCH(A109,SRS!B:B,0),"&gt;"),"")</f>
      </c>
      <c r="F109">
        <v>0</v>
      </c>
      <c r="G109">
        <v>0</v>
      </c>
      <c r="H109">
        <f>IF(F109&gt;0,VLOOKUP(F109,ADE!B:G,2,0),"")</f>
      </c>
      <c r="I109" s="18">
        <f>IF(F109&gt;0,HYPERLINK(current_filename&amp;"ADE!C"&amp;MATCH(F109,ADE!B:B,0),"&gt;"),"")</f>
      </c>
      <c r="K109">
        <v>0</v>
      </c>
      <c r="L109">
        <v>0</v>
      </c>
      <c r="M109">
        <f>IF(K109&gt;0,VLOOKUP(K109,'DR'!B:G,2,0),"")</f>
      </c>
      <c r="N109" s="18">
        <f>IF(K109&gt;0,HYPERLINK(current_filename&amp;"DR!C"&amp;MATCH(K109,'DR'!B:B,0),"&gt;"),"")</f>
      </c>
      <c r="P109">
        <v>115</v>
      </c>
      <c r="Q109">
        <v>0</v>
      </c>
      <c r="R109" t="str">
        <f>IF(P109&gt;0,VLOOKUP(P109,AMI!B:G,3,0),"")</f>
        <v>People and Organizations</v>
      </c>
      <c r="S109" s="18" t="str">
        <f>IF(P109&gt;0,HYPERLINK(current_filename&amp;"AMI!D"&amp;MATCH(P109,AMI!B:B,0),"&gt;"),"")</f>
        <v>&gt;</v>
      </c>
      <c r="U109">
        <v>0</v>
      </c>
      <c r="V109">
        <v>0</v>
      </c>
      <c r="X109" s="18">
        <f>IF(U109&gt;0,HYPERLINK(current_filename&amp;"HAN!C"&amp;MATCH(U109,AMI!B:B,0),"&gt;"),"")</f>
      </c>
    </row>
    <row r="110" spans="1:24" ht="12.75">
      <c r="A110">
        <v>0</v>
      </c>
      <c r="B110">
        <v>0</v>
      </c>
      <c r="C110">
        <f>IF(A110&gt;0,VLOOKUP(A110,SRS!B:G,3,0),"")</f>
      </c>
      <c r="D110" s="18">
        <f>IF(A110&gt;0,HYPERLINK(current_filename&amp;"SRS!D"&amp;MATCH(A110,SRS!B:B,0),"&gt;"),"")</f>
      </c>
      <c r="F110">
        <v>0</v>
      </c>
      <c r="G110">
        <v>0</v>
      </c>
      <c r="H110">
        <f>IF(F110&gt;0,VLOOKUP(F110,ADE!B:G,2,0),"")</f>
      </c>
      <c r="I110" s="18">
        <f>IF(F110&gt;0,HYPERLINK(current_filename&amp;"ADE!C"&amp;MATCH(F110,ADE!B:B,0),"&gt;"),"")</f>
      </c>
      <c r="K110">
        <v>0</v>
      </c>
      <c r="L110">
        <v>0</v>
      </c>
      <c r="M110">
        <f>IF(K110&gt;0,VLOOKUP(K110,'DR'!B:G,2,0),"")</f>
      </c>
      <c r="N110" s="18">
        <f>IF(K110&gt;0,HYPERLINK(current_filename&amp;"DR!C"&amp;MATCH(K110,'DR'!B:B,0),"&gt;"),"")</f>
      </c>
      <c r="P110">
        <v>47</v>
      </c>
      <c r="Q110">
        <v>0</v>
      </c>
      <c r="R110" t="str">
        <f>IF(P110&gt;0,VLOOKUP(P110,AMI!B:G,3,0),"")</f>
        <v>Personnel</v>
      </c>
      <c r="S110" s="18" t="str">
        <f>IF(P110&gt;0,HYPERLINK(current_filename&amp;"AMI!D"&amp;MATCH(P110,AMI!B:B,0),"&gt;"),"")</f>
        <v>&gt;</v>
      </c>
      <c r="U110">
        <v>0</v>
      </c>
      <c r="V110">
        <v>0</v>
      </c>
      <c r="X110" s="18">
        <f>IF(U110&gt;0,HYPERLINK(current_filename&amp;"HAN!C"&amp;MATCH(U110,AMI!B:B,0),"&gt;"),"")</f>
      </c>
    </row>
    <row r="111" spans="1:24" ht="12.75">
      <c r="A111">
        <v>0</v>
      </c>
      <c r="B111">
        <v>0</v>
      </c>
      <c r="C111">
        <f>IF(A111&gt;0,VLOOKUP(A111,SRS!B:G,3,0),"")</f>
      </c>
      <c r="D111" s="18">
        <f>IF(A111&gt;0,HYPERLINK(current_filename&amp;"SRS!D"&amp;MATCH(A111,SRS!B:B,0),"&gt;"),"")</f>
      </c>
      <c r="F111">
        <v>0</v>
      </c>
      <c r="G111">
        <v>0</v>
      </c>
      <c r="H111">
        <f>IF(F111&gt;0,VLOOKUP(F111,ADE!B:G,2,0),"")</f>
      </c>
      <c r="I111" s="18">
        <f>IF(F111&gt;0,HYPERLINK(current_filename&amp;"ADE!C"&amp;MATCH(F111,ADE!B:B,0),"&gt;"),"")</f>
      </c>
      <c r="K111">
        <v>0</v>
      </c>
      <c r="L111">
        <v>0</v>
      </c>
      <c r="M111">
        <f>IF(K111&gt;0,VLOOKUP(K111,'DR'!B:G,2,0),"")</f>
      </c>
      <c r="N111" s="18">
        <f>IF(K111&gt;0,HYPERLINK(current_filename&amp;"DR!C"&amp;MATCH(K111,'DR'!B:B,0),"&gt;"),"")</f>
      </c>
      <c r="P111">
        <v>76</v>
      </c>
      <c r="Q111">
        <v>0</v>
      </c>
      <c r="R111" t="str">
        <f>IF(P111&gt;0,VLOOKUP(P111,AMI!B:G,3,0),"")</f>
        <v>Power Procurement Finance Dept</v>
      </c>
      <c r="S111" s="18" t="str">
        <f>IF(P111&gt;0,HYPERLINK(current_filename&amp;"AMI!D"&amp;MATCH(P111,AMI!B:B,0),"&gt;"),"")</f>
        <v>&gt;</v>
      </c>
      <c r="U111">
        <v>0</v>
      </c>
      <c r="V111">
        <v>0</v>
      </c>
      <c r="X111" s="18">
        <f>IF(U111&gt;0,HYPERLINK(current_filename&amp;"HAN!C"&amp;MATCH(U111,AMI!B:B,0),"&gt;"),"")</f>
      </c>
    </row>
    <row r="112" spans="1:24" ht="12.75">
      <c r="A112">
        <v>0</v>
      </c>
      <c r="B112">
        <v>0</v>
      </c>
      <c r="C112">
        <f>IF(A112&gt;0,VLOOKUP(A112,SRS!B:G,3,0),"")</f>
      </c>
      <c r="D112" s="18">
        <f>IF(A112&gt;0,HYPERLINK(current_filename&amp;"SRS!D"&amp;MATCH(A112,SRS!B:B,0),"&gt;"),"")</f>
      </c>
      <c r="F112">
        <v>0</v>
      </c>
      <c r="G112">
        <v>0</v>
      </c>
      <c r="H112">
        <f>IF(F112&gt;0,VLOOKUP(F112,ADE!B:G,2,0),"")</f>
      </c>
      <c r="I112" s="18">
        <f>IF(F112&gt;0,HYPERLINK(current_filename&amp;"ADE!C"&amp;MATCH(F112,ADE!B:B,0),"&gt;"),"")</f>
      </c>
      <c r="K112">
        <v>0</v>
      </c>
      <c r="L112">
        <v>0</v>
      </c>
      <c r="M112">
        <f>IF(K112&gt;0,VLOOKUP(K112,'DR'!B:G,2,0),"")</f>
      </c>
      <c r="N112" s="18">
        <f>IF(K112&gt;0,HYPERLINK(current_filename&amp;"DR!C"&amp;MATCH(K112,'DR'!B:B,0),"&gt;"),"")</f>
      </c>
      <c r="P112">
        <v>128</v>
      </c>
      <c r="Q112">
        <v>0</v>
      </c>
      <c r="R112" t="str">
        <f>IF(P112&gt;0,VLOOKUP(P112,AMI!B:G,3,0),"")</f>
        <v>Power Quality Analyst</v>
      </c>
      <c r="S112" s="18" t="str">
        <f>IF(P112&gt;0,HYPERLINK(current_filename&amp;"AMI!D"&amp;MATCH(P112,AMI!B:B,0),"&gt;"),"")</f>
        <v>&gt;</v>
      </c>
      <c r="U112">
        <v>0</v>
      </c>
      <c r="V112">
        <v>0</v>
      </c>
      <c r="X112" s="18">
        <f>IF(U112&gt;0,HYPERLINK(current_filename&amp;"HAN!C"&amp;MATCH(U112,AMI!B:B,0),"&gt;"),"")</f>
      </c>
    </row>
    <row r="113" spans="1:24" ht="12.75">
      <c r="A113">
        <v>0</v>
      </c>
      <c r="B113">
        <v>0</v>
      </c>
      <c r="C113">
        <f>IF(A113&gt;0,VLOOKUP(A113,SRS!B:G,3,0),"")</f>
      </c>
      <c r="D113" s="18">
        <f>IF(A113&gt;0,HYPERLINK(current_filename&amp;"SRS!D"&amp;MATCH(A113,SRS!B:B,0),"&gt;"),"")</f>
      </c>
      <c r="F113">
        <v>0</v>
      </c>
      <c r="G113">
        <v>0</v>
      </c>
      <c r="H113">
        <f>IF(F113&gt;0,VLOOKUP(F113,ADE!B:G,2,0),"")</f>
      </c>
      <c r="I113" s="18">
        <f>IF(F113&gt;0,HYPERLINK(current_filename&amp;"ADE!C"&amp;MATCH(F113,ADE!B:B,0),"&gt;"),"")</f>
      </c>
      <c r="K113">
        <v>0</v>
      </c>
      <c r="L113">
        <v>0</v>
      </c>
      <c r="M113">
        <f>IF(K113&gt;0,VLOOKUP(K113,'DR'!B:G,2,0),"")</f>
      </c>
      <c r="N113" s="18">
        <f>IF(K113&gt;0,HYPERLINK(current_filename&amp;"DR!C"&amp;MATCH(K113,'DR'!B:B,0),"&gt;"),"")</f>
      </c>
      <c r="P113">
        <v>87</v>
      </c>
      <c r="Q113">
        <v>0</v>
      </c>
      <c r="R113" t="str">
        <f>IF(P113&gt;0,VLOOKUP(P113,AMI!B:G,3,0),"")</f>
        <v>Power Quality Event Controller</v>
      </c>
      <c r="S113" s="18" t="str">
        <f>IF(P113&gt;0,HYPERLINK(current_filename&amp;"AMI!D"&amp;MATCH(P113,AMI!B:B,0),"&gt;"),"")</f>
        <v>&gt;</v>
      </c>
      <c r="U113">
        <v>0</v>
      </c>
      <c r="V113">
        <v>0</v>
      </c>
      <c r="X113" s="18">
        <f>IF(U113&gt;0,HYPERLINK(current_filename&amp;"HAN!C"&amp;MATCH(U113,AMI!B:B,0),"&gt;"),"")</f>
      </c>
    </row>
    <row r="114" spans="1:24" ht="12.75">
      <c r="A114">
        <v>0</v>
      </c>
      <c r="B114">
        <v>0</v>
      </c>
      <c r="C114">
        <f>IF(A114&gt;0,VLOOKUP(A114,SRS!B:G,3,0),"")</f>
      </c>
      <c r="D114" s="18">
        <f>IF(A114&gt;0,HYPERLINK(current_filename&amp;"SRS!D"&amp;MATCH(A114,SRS!B:B,0),"&gt;"),"")</f>
      </c>
      <c r="F114">
        <v>0</v>
      </c>
      <c r="G114">
        <v>0</v>
      </c>
      <c r="H114">
        <f>IF(F114&gt;0,VLOOKUP(F114,ADE!B:G,2,0),"")</f>
      </c>
      <c r="I114" s="18">
        <f>IF(F114&gt;0,HYPERLINK(current_filename&amp;"ADE!C"&amp;MATCH(F114,ADE!B:B,0),"&gt;"),"")</f>
      </c>
      <c r="K114">
        <v>0</v>
      </c>
      <c r="L114">
        <v>0</v>
      </c>
      <c r="M114">
        <f>IF(K114&gt;0,VLOOKUP(K114,'DR'!B:G,2,0),"")</f>
      </c>
      <c r="N114" s="18">
        <f>IF(K114&gt;0,HYPERLINK(current_filename&amp;"DR!C"&amp;MATCH(K114,'DR'!B:B,0),"&gt;"),"")</f>
      </c>
      <c r="P114">
        <v>7</v>
      </c>
      <c r="Q114">
        <v>0</v>
      </c>
      <c r="R114" t="str">
        <f>IF(P114&gt;0,VLOOKUP(P114,AMI!B:G,3,0),"")</f>
        <v>Power Quality Historian</v>
      </c>
      <c r="S114" s="18" t="str">
        <f>IF(P114&gt;0,HYPERLINK(current_filename&amp;"AMI!D"&amp;MATCH(P114,AMI!B:B,0),"&gt;"),"")</f>
        <v>&gt;</v>
      </c>
      <c r="U114">
        <v>0</v>
      </c>
      <c r="V114">
        <v>0</v>
      </c>
      <c r="X114" s="18">
        <f>IF(U114&gt;0,HYPERLINK(current_filename&amp;"HAN!C"&amp;MATCH(U114,AMI!B:B,0),"&gt;"),"")</f>
      </c>
    </row>
    <row r="115" spans="1:24" ht="12.75">
      <c r="A115">
        <v>0</v>
      </c>
      <c r="B115">
        <v>0</v>
      </c>
      <c r="C115">
        <f>IF(A115&gt;0,VLOOKUP(A115,SRS!B:G,3,0),"")</f>
      </c>
      <c r="D115" s="18">
        <f>IF(A115&gt;0,HYPERLINK(current_filename&amp;"SRS!D"&amp;MATCH(A115,SRS!B:B,0),"&gt;"),"")</f>
      </c>
      <c r="F115">
        <v>0</v>
      </c>
      <c r="G115">
        <v>0</v>
      </c>
      <c r="H115">
        <f>IF(F115&gt;0,VLOOKUP(F115,ADE!B:G,2,0),"")</f>
      </c>
      <c r="I115" s="18">
        <f>IF(F115&gt;0,HYPERLINK(current_filename&amp;"ADE!C"&amp;MATCH(F115,ADE!B:B,0),"&gt;"),"")</f>
      </c>
      <c r="K115">
        <v>0</v>
      </c>
      <c r="L115">
        <v>0</v>
      </c>
      <c r="M115">
        <f>IF(K115&gt;0,VLOOKUP(K115,'DR'!B:G,2,0),"")</f>
      </c>
      <c r="N115" s="18">
        <f>IF(K115&gt;0,HYPERLINK(current_filename&amp;"DR!C"&amp;MATCH(K115,'DR'!B:B,0),"&gt;"),"")</f>
      </c>
      <c r="P115">
        <v>134</v>
      </c>
      <c r="Q115">
        <v>0</v>
      </c>
      <c r="R115" t="str">
        <f>IF(P115&gt;0,VLOOKUP(P115,AMI!B:G,3,0),"")</f>
        <v>Premise Gateway</v>
      </c>
      <c r="S115" s="18" t="str">
        <f>IF(P115&gt;0,HYPERLINK(current_filename&amp;"AMI!D"&amp;MATCH(P115,AMI!B:B,0),"&gt;"),"")</f>
        <v>&gt;</v>
      </c>
      <c r="U115">
        <v>0</v>
      </c>
      <c r="V115">
        <v>0</v>
      </c>
      <c r="X115" s="18">
        <f>IF(U115&gt;0,HYPERLINK(current_filename&amp;"HAN!C"&amp;MATCH(U115,AMI!B:B,0),"&gt;"),"")</f>
      </c>
    </row>
    <row r="116" spans="1:24" ht="12.75">
      <c r="A116">
        <v>0</v>
      </c>
      <c r="B116">
        <v>0</v>
      </c>
      <c r="C116">
        <f>IF(A116&gt;0,VLOOKUP(A116,SRS!B:G,3,0),"")</f>
      </c>
      <c r="D116" s="18">
        <f>IF(A116&gt;0,HYPERLINK(current_filename&amp;"SRS!D"&amp;MATCH(A116,SRS!B:B,0),"&gt;"),"")</f>
      </c>
      <c r="F116">
        <v>0</v>
      </c>
      <c r="G116">
        <v>0</v>
      </c>
      <c r="H116">
        <f>IF(F116&gt;0,VLOOKUP(F116,ADE!B:G,2,0),"")</f>
      </c>
      <c r="I116" s="18">
        <f>IF(F116&gt;0,HYPERLINK(current_filename&amp;"ADE!C"&amp;MATCH(F116,ADE!B:B,0),"&gt;"),"")</f>
      </c>
      <c r="K116">
        <v>0</v>
      </c>
      <c r="L116">
        <v>0</v>
      </c>
      <c r="M116">
        <f>IF(K116&gt;0,VLOOKUP(K116,'DR'!B:G,2,0),"")</f>
      </c>
      <c r="N116" s="18">
        <f>IF(K116&gt;0,HYPERLINK(current_filename&amp;"DR!C"&amp;MATCH(K116,'DR'!B:B,0),"&gt;"),"")</f>
      </c>
      <c r="P116">
        <v>108</v>
      </c>
      <c r="Q116">
        <v>0</v>
      </c>
      <c r="R116" t="str">
        <f>IF(P116&gt;0,VLOOKUP(P116,AMI!B:G,3,0),"")</f>
        <v>Principal Field Leader (Gas)</v>
      </c>
      <c r="S116" s="18" t="str">
        <f>IF(P116&gt;0,HYPERLINK(current_filename&amp;"AMI!D"&amp;MATCH(P116,AMI!B:B,0),"&gt;"),"")</f>
        <v>&gt;</v>
      </c>
      <c r="U116">
        <v>0</v>
      </c>
      <c r="V116">
        <v>0</v>
      </c>
      <c r="X116" s="18">
        <f>IF(U116&gt;0,HYPERLINK(current_filename&amp;"HAN!C"&amp;MATCH(U116,AMI!B:B,0),"&gt;"),"")</f>
      </c>
    </row>
    <row r="117" spans="1:24" ht="12.75">
      <c r="A117">
        <v>29</v>
      </c>
      <c r="B117">
        <v>1</v>
      </c>
      <c r="C117" t="str">
        <f>IF(A117&gt;0,VLOOKUP(A117,SRS!B:G,3,0),"")</f>
        <v>Supply Chain Management</v>
      </c>
      <c r="D117" s="18" t="str">
        <f>IF(A117&gt;0,HYPERLINK(current_filename&amp;"SRS!D"&amp;MATCH(A117,SRS!B:B,0),"&gt;"),"")</f>
        <v>&gt;</v>
      </c>
      <c r="F117">
        <v>0</v>
      </c>
      <c r="G117">
        <v>0</v>
      </c>
      <c r="H117">
        <f>IF(F117&gt;0,VLOOKUP(F117,ADE!B:G,2,0),"")</f>
      </c>
      <c r="I117" s="18">
        <f>IF(F117&gt;0,HYPERLINK(current_filename&amp;"ADE!C"&amp;MATCH(F117,ADE!B:B,0),"&gt;"),"")</f>
      </c>
      <c r="K117">
        <v>0</v>
      </c>
      <c r="L117">
        <v>0</v>
      </c>
      <c r="M117">
        <f>IF(K117&gt;0,VLOOKUP(K117,'DR'!B:G,2,0),"")</f>
      </c>
      <c r="N117" s="18">
        <f>IF(K117&gt;0,HYPERLINK(current_filename&amp;"DR!C"&amp;MATCH(K117,'DR'!B:B,0),"&gt;"),"")</f>
      </c>
      <c r="P117">
        <v>12</v>
      </c>
      <c r="Q117">
        <v>1</v>
      </c>
      <c r="R117" t="str">
        <f>IF(P117&gt;0,VLOOKUP(P117,AMI!B:G,3,0),"")</f>
        <v>Procurement System</v>
      </c>
      <c r="S117" s="18" t="str">
        <f>IF(P117&gt;0,HYPERLINK(current_filename&amp;"AMI!D"&amp;MATCH(P117,AMI!B:B,0),"&gt;"),"")</f>
        <v>&gt;</v>
      </c>
      <c r="U117">
        <v>0</v>
      </c>
      <c r="V117">
        <v>0</v>
      </c>
      <c r="X117" s="18">
        <f>IF(U117&gt;0,HYPERLINK(current_filename&amp;"HAN!C"&amp;MATCH(U117,AMI!B:B,0),"&gt;"),"")</f>
      </c>
    </row>
    <row r="118" spans="1:24" ht="12.75">
      <c r="A118">
        <v>0</v>
      </c>
      <c r="B118">
        <v>0</v>
      </c>
      <c r="C118">
        <f>IF(A118&gt;0,VLOOKUP(A118,SRS!B:G,3,0),"")</f>
      </c>
      <c r="D118" s="18">
        <f>IF(A118&gt;0,HYPERLINK(current_filename&amp;"SRS!D"&amp;MATCH(A118,SRS!B:B,0),"&gt;"),"")</f>
      </c>
      <c r="F118">
        <v>0</v>
      </c>
      <c r="G118">
        <v>0</v>
      </c>
      <c r="H118">
        <f>IF(F118&gt;0,VLOOKUP(F118,ADE!B:G,2,0),"")</f>
      </c>
      <c r="I118" s="18">
        <f>IF(F118&gt;0,HYPERLINK(current_filename&amp;"ADE!C"&amp;MATCH(F118,ADE!B:B,0),"&gt;"),"")</f>
      </c>
      <c r="K118">
        <v>0</v>
      </c>
      <c r="L118">
        <v>0</v>
      </c>
      <c r="M118">
        <f>IF(K118&gt;0,VLOOKUP(K118,'DR'!B:G,2,0),"")</f>
      </c>
      <c r="N118" s="18">
        <f>IF(K118&gt;0,HYPERLINK(current_filename&amp;"DR!C"&amp;MATCH(K118,'DR'!B:B,0),"&gt;"),"")</f>
      </c>
      <c r="P118">
        <v>126</v>
      </c>
      <c r="Q118">
        <v>0</v>
      </c>
      <c r="R118" t="str">
        <f>IF(P118&gt;0,VLOOKUP(P118,AMI!B:G,3,0),"")</f>
        <v>Production Resource Planning</v>
      </c>
      <c r="S118" s="18" t="str">
        <f>IF(P118&gt;0,HYPERLINK(current_filename&amp;"AMI!D"&amp;MATCH(P118,AMI!B:B,0),"&gt;"),"")</f>
        <v>&gt;</v>
      </c>
      <c r="U118">
        <v>0</v>
      </c>
      <c r="V118">
        <v>0</v>
      </c>
      <c r="X118" s="18">
        <f>IF(U118&gt;0,HYPERLINK(current_filename&amp;"HAN!C"&amp;MATCH(U118,AMI!B:B,0),"&gt;"),"")</f>
      </c>
    </row>
    <row r="119" spans="1:24" ht="12.75">
      <c r="A119">
        <v>0</v>
      </c>
      <c r="B119">
        <v>0</v>
      </c>
      <c r="C119">
        <f>IF(A119&gt;0,VLOOKUP(A119,SRS!B:G,3,0),"")</f>
      </c>
      <c r="D119" s="18">
        <f>IF(A119&gt;0,HYPERLINK(current_filename&amp;"SRS!D"&amp;MATCH(A119,SRS!B:B,0),"&gt;"),"")</f>
      </c>
      <c r="F119">
        <v>0</v>
      </c>
      <c r="G119">
        <v>0</v>
      </c>
      <c r="H119">
        <f>IF(F119&gt;0,VLOOKUP(F119,ADE!B:G,2,0),"")</f>
      </c>
      <c r="I119" s="18">
        <f>IF(F119&gt;0,HYPERLINK(current_filename&amp;"ADE!C"&amp;MATCH(F119,ADE!B:B,0),"&gt;"),"")</f>
      </c>
      <c r="K119">
        <v>0</v>
      </c>
      <c r="L119">
        <v>0</v>
      </c>
      <c r="M119">
        <f>IF(K119&gt;0,VLOOKUP(K119,'DR'!B:G,2,0),"")</f>
      </c>
      <c r="N119" s="18">
        <f>IF(K119&gt;0,HYPERLINK(current_filename&amp;"DR!C"&amp;MATCH(K119,'DR'!B:B,0),"&gt;"),"")</f>
      </c>
      <c r="P119">
        <v>1</v>
      </c>
      <c r="Q119">
        <v>0</v>
      </c>
      <c r="R119" t="str">
        <f>IF(P119&gt;0,VLOOKUP(P119,AMI!B:G,3,0),"")</f>
        <v>Programmable Communicating Thermostat</v>
      </c>
      <c r="S119" s="18" t="str">
        <f>IF(P119&gt;0,HYPERLINK(current_filename&amp;"AMI!D"&amp;MATCH(P119,AMI!B:B,0),"&gt;"),"")</f>
        <v>&gt;</v>
      </c>
      <c r="U119">
        <v>0</v>
      </c>
      <c r="V119">
        <v>0</v>
      </c>
      <c r="X119" s="18">
        <f>IF(U119&gt;0,HYPERLINK(current_filename&amp;"HAN!C"&amp;MATCH(U119,AMI!B:B,0),"&gt;"),"")</f>
      </c>
    </row>
    <row r="120" spans="1:24" ht="12.75">
      <c r="A120">
        <v>0</v>
      </c>
      <c r="B120">
        <v>0</v>
      </c>
      <c r="C120">
        <f>IF(A120&gt;0,VLOOKUP(A120,SRS!B:G,3,0),"")</f>
      </c>
      <c r="D120" s="18">
        <f>IF(A120&gt;0,HYPERLINK(current_filename&amp;"SRS!D"&amp;MATCH(A120,SRS!B:B,0),"&gt;"),"")</f>
      </c>
      <c r="F120">
        <v>16</v>
      </c>
      <c r="G120">
        <v>1</v>
      </c>
      <c r="H120" t="str">
        <f>IF(F120&gt;0,VLOOKUP(F120,ADE!B:G,2,0),"")</f>
        <v>Regulator</v>
      </c>
      <c r="I120" s="18" t="str">
        <f>IF(F120&gt;0,HYPERLINK(current_filename&amp;"ADE!C"&amp;MATCH(F120,ADE!B:B,0),"&gt;"),"")</f>
        <v>&gt;</v>
      </c>
      <c r="K120">
        <v>6</v>
      </c>
      <c r="L120">
        <v>1</v>
      </c>
      <c r="M120" t="str">
        <f>IF(K120&gt;0,VLOOKUP(K120,'DR'!B:G,2,0),"")</f>
        <v>Regulator</v>
      </c>
      <c r="N120" s="18" t="str">
        <f>IF(K120&gt;0,HYPERLINK(current_filename&amp;"DR!C"&amp;MATCH(K120,'DR'!B:B,0),"&gt;"),"")</f>
        <v>&gt;</v>
      </c>
      <c r="P120">
        <v>99</v>
      </c>
      <c r="Q120">
        <v>1</v>
      </c>
      <c r="R120" t="str">
        <f>IF(P120&gt;0,VLOOKUP(P120,AMI!B:G,3,0),"")</f>
        <v>Public Service Commission</v>
      </c>
      <c r="S120" s="18" t="str">
        <f>IF(P120&gt;0,HYPERLINK(current_filename&amp;"AMI!D"&amp;MATCH(P120,AMI!B:B,0),"&gt;"),"")</f>
        <v>&gt;</v>
      </c>
      <c r="U120">
        <v>0</v>
      </c>
      <c r="V120">
        <v>0</v>
      </c>
      <c r="X120" s="18">
        <f>IF(U120&gt;0,HYPERLINK(current_filename&amp;"HAN!C"&amp;MATCH(U120,AMI!B:B,0),"&gt;"),"")</f>
      </c>
    </row>
    <row r="121" spans="1:24" ht="12.75">
      <c r="A121">
        <v>0</v>
      </c>
      <c r="B121">
        <v>0</v>
      </c>
      <c r="C121">
        <f>IF(A121&gt;0,VLOOKUP(A121,SRS!B:G,3,0),"")</f>
      </c>
      <c r="D121" s="18">
        <f>IF(A121&gt;0,HYPERLINK(current_filename&amp;"SRS!D"&amp;MATCH(A121,SRS!B:B,0),"&gt;"),"")</f>
      </c>
      <c r="F121">
        <v>0</v>
      </c>
      <c r="G121">
        <v>0</v>
      </c>
      <c r="H121">
        <f>IF(F121&gt;0,VLOOKUP(F121,ADE!B:G,2,0),"")</f>
      </c>
      <c r="I121" s="18">
        <f>IF(F121&gt;0,HYPERLINK(current_filename&amp;"ADE!C"&amp;MATCH(F121,ADE!B:B,0),"&gt;"),"")</f>
      </c>
      <c r="K121">
        <v>0</v>
      </c>
      <c r="L121">
        <v>0</v>
      </c>
      <c r="M121">
        <f>IF(K121&gt;0,VLOOKUP(K121,'DR'!B:G,2,0),"")</f>
      </c>
      <c r="N121" s="18">
        <f>IF(K121&gt;0,HYPERLINK(current_filename&amp;"DR!C"&amp;MATCH(K121,'DR'!B:B,0),"&gt;"),"")</f>
      </c>
      <c r="P121">
        <v>45</v>
      </c>
      <c r="Q121">
        <v>0</v>
      </c>
      <c r="R121" t="str">
        <f>IF(P121&gt;0,VLOOKUP(P121,AMI!B:G,3,0),"")</f>
        <v>Qualifying Facility Resource</v>
      </c>
      <c r="S121" s="18" t="str">
        <f>IF(P121&gt;0,HYPERLINK(current_filename&amp;"AMI!D"&amp;MATCH(P121,AMI!B:B,0),"&gt;"),"")</f>
        <v>&gt;</v>
      </c>
      <c r="U121">
        <v>0</v>
      </c>
      <c r="V121">
        <v>0</v>
      </c>
      <c r="X121" s="18">
        <f>IF(U121&gt;0,HYPERLINK(current_filename&amp;"HAN!C"&amp;MATCH(U121,AMI!B:B,0),"&gt;"),"")</f>
      </c>
    </row>
    <row r="122" spans="1:24" ht="12.75">
      <c r="A122">
        <v>0</v>
      </c>
      <c r="B122">
        <v>0</v>
      </c>
      <c r="C122">
        <f>IF(A122&gt;0,VLOOKUP(A122,SRS!B:G,3,0),"")</f>
      </c>
      <c r="D122" s="18">
        <f>IF(A122&gt;0,HYPERLINK(current_filename&amp;"SRS!D"&amp;MATCH(A122,SRS!B:B,0),"&gt;"),"")</f>
      </c>
      <c r="F122">
        <v>0</v>
      </c>
      <c r="G122">
        <v>0</v>
      </c>
      <c r="H122">
        <f>IF(F122&gt;0,VLOOKUP(F122,ADE!B:G,2,0),"")</f>
      </c>
      <c r="I122" s="18">
        <f>IF(F122&gt;0,HYPERLINK(current_filename&amp;"ADE!C"&amp;MATCH(F122,ADE!B:B,0),"&gt;"),"")</f>
      </c>
      <c r="K122">
        <v>0</v>
      </c>
      <c r="L122">
        <v>0</v>
      </c>
      <c r="M122">
        <f>IF(K122&gt;0,VLOOKUP(K122,'DR'!B:G,2,0),"")</f>
      </c>
      <c r="N122" s="18">
        <f>IF(K122&gt;0,HYPERLINK(current_filename&amp;"DR!C"&amp;MATCH(K122,'DR'!B:B,0),"&gt;"),"")</f>
      </c>
      <c r="P122">
        <v>3</v>
      </c>
      <c r="Q122">
        <v>0</v>
      </c>
      <c r="R122" t="str">
        <f>IF(P122&gt;0,VLOOKUP(P122,AMI!B:G,3,0),"")</f>
        <v>Real Time Traders</v>
      </c>
      <c r="S122" s="18" t="str">
        <f>IF(P122&gt;0,HYPERLINK(current_filename&amp;"AMI!D"&amp;MATCH(P122,AMI!B:B,0),"&gt;"),"")</f>
        <v>&gt;</v>
      </c>
      <c r="U122">
        <v>0</v>
      </c>
      <c r="V122">
        <v>0</v>
      </c>
      <c r="X122" s="18">
        <f>IF(U122&gt;0,HYPERLINK(current_filename&amp;"HAN!C"&amp;MATCH(U122,AMI!B:B,0),"&gt;"),"")</f>
      </c>
    </row>
    <row r="123" spans="1:24" ht="12.75">
      <c r="A123">
        <v>0</v>
      </c>
      <c r="B123">
        <v>0</v>
      </c>
      <c r="C123">
        <f>IF(A123&gt;0,VLOOKUP(A123,SRS!B:G,3,0),"")</f>
      </c>
      <c r="D123" s="18">
        <f>IF(A123&gt;0,HYPERLINK(current_filename&amp;"SRS!D"&amp;MATCH(A123,SRS!B:B,0),"&gt;"),"")</f>
      </c>
      <c r="F123">
        <v>0</v>
      </c>
      <c r="G123">
        <v>0</v>
      </c>
      <c r="H123">
        <f>IF(F123&gt;0,VLOOKUP(F123,ADE!B:G,2,0),"")</f>
      </c>
      <c r="I123" s="18">
        <f>IF(F123&gt;0,HYPERLINK(current_filename&amp;"ADE!C"&amp;MATCH(F123,ADE!B:B,0),"&gt;"),"")</f>
      </c>
      <c r="K123">
        <v>0</v>
      </c>
      <c r="L123">
        <v>0</v>
      </c>
      <c r="M123">
        <f>IF(K123&gt;0,VLOOKUP(K123,'DR'!B:G,2,0),"")</f>
      </c>
      <c r="N123" s="18">
        <f>IF(K123&gt;0,HYPERLINK(current_filename&amp;"DR!C"&amp;MATCH(K123,'DR'!B:B,0),"&gt;"),"")</f>
      </c>
      <c r="P123">
        <v>94</v>
      </c>
      <c r="Q123">
        <v>0</v>
      </c>
      <c r="R123" t="str">
        <f>IF(P123&gt;0,VLOOKUP(P123,AMI!B:G,3,0),"")</f>
        <v>Recloser</v>
      </c>
      <c r="S123" s="18" t="str">
        <f>IF(P123&gt;0,HYPERLINK(current_filename&amp;"AMI!D"&amp;MATCH(P123,AMI!B:B,0),"&gt;"),"")</f>
        <v>&gt;</v>
      </c>
      <c r="U123">
        <v>0</v>
      </c>
      <c r="V123">
        <v>0</v>
      </c>
      <c r="X123" s="18">
        <f>IF(U123&gt;0,HYPERLINK(current_filename&amp;"HAN!C"&amp;MATCH(U123,AMI!B:B,0),"&gt;"),"")</f>
      </c>
    </row>
    <row r="124" spans="1:24" ht="12.75">
      <c r="A124">
        <v>0</v>
      </c>
      <c r="B124">
        <v>0</v>
      </c>
      <c r="C124">
        <f>IF(A124&gt;0,VLOOKUP(A124,SRS!B:G,3,0),"")</f>
      </c>
      <c r="D124" s="18">
        <f>IF(A124&gt;0,HYPERLINK(current_filename&amp;"SRS!D"&amp;MATCH(A124,SRS!B:B,0),"&gt;"),"")</f>
      </c>
      <c r="F124">
        <v>0</v>
      </c>
      <c r="G124">
        <v>0</v>
      </c>
      <c r="H124">
        <f>IF(F124&gt;0,VLOOKUP(F124,ADE!B:G,2,0),"")</f>
      </c>
      <c r="I124" s="18">
        <f>IF(F124&gt;0,HYPERLINK(current_filename&amp;"ADE!C"&amp;MATCH(F124,ADE!B:B,0),"&gt;"),"")</f>
      </c>
      <c r="K124">
        <v>0</v>
      </c>
      <c r="L124">
        <v>0</v>
      </c>
      <c r="M124">
        <f>IF(K124&gt;0,VLOOKUP(K124,'DR'!B:G,2,0),"")</f>
      </c>
      <c r="N124" s="18">
        <f>IF(K124&gt;0,HYPERLINK(current_filename&amp;"DR!C"&amp;MATCH(K124,'DR'!B:B,0),"&gt;"),"")</f>
      </c>
      <c r="P124">
        <v>131</v>
      </c>
      <c r="Q124">
        <v>0</v>
      </c>
      <c r="R124" t="str">
        <f>IF(P124&gt;0,VLOOKUP(P124,AMI!B:G,3,0),"")</f>
        <v>Remote Circuit Switch</v>
      </c>
      <c r="S124" s="18" t="str">
        <f>IF(P124&gt;0,HYPERLINK(current_filename&amp;"AMI!D"&amp;MATCH(P124,AMI!B:B,0),"&gt;"),"")</f>
        <v>&gt;</v>
      </c>
      <c r="U124">
        <v>0</v>
      </c>
      <c r="V124">
        <v>0</v>
      </c>
      <c r="X124" s="18">
        <f>IF(U124&gt;0,HYPERLINK(current_filename&amp;"HAN!C"&amp;MATCH(U124,AMI!B:B,0),"&gt;"),"")</f>
      </c>
    </row>
    <row r="125" spans="1:24" ht="12.75">
      <c r="A125">
        <v>0</v>
      </c>
      <c r="B125">
        <v>0</v>
      </c>
      <c r="C125">
        <f>IF(A125&gt;0,VLOOKUP(A125,SRS!B:G,3,0),"")</f>
      </c>
      <c r="D125" s="18">
        <f>IF(A125&gt;0,HYPERLINK(current_filename&amp;"SRS!D"&amp;MATCH(A125,SRS!B:B,0),"&gt;"),"")</f>
      </c>
      <c r="F125">
        <v>0</v>
      </c>
      <c r="G125">
        <v>0</v>
      </c>
      <c r="H125">
        <f>IF(F125&gt;0,VLOOKUP(F125,ADE!B:G,2,0),"")</f>
      </c>
      <c r="I125" s="18">
        <f>IF(F125&gt;0,HYPERLINK(current_filename&amp;"ADE!C"&amp;MATCH(F125,ADE!B:B,0),"&gt;"),"")</f>
      </c>
      <c r="K125">
        <v>0</v>
      </c>
      <c r="L125">
        <v>0</v>
      </c>
      <c r="M125">
        <f>IF(K125&gt;0,VLOOKUP(K125,'DR'!B:G,2,0),"")</f>
      </c>
      <c r="N125" s="18">
        <f>IF(K125&gt;0,HYPERLINK(current_filename&amp;"DR!C"&amp;MATCH(K125,'DR'!B:B,0),"&gt;"),"")</f>
      </c>
      <c r="P125">
        <v>97</v>
      </c>
      <c r="Q125">
        <v>0</v>
      </c>
      <c r="R125" t="str">
        <f>IF(P125&gt;0,VLOOKUP(P125,AMI!B:G,3,0),"")</f>
        <v>Remote Fault Indicator</v>
      </c>
      <c r="S125" s="18" t="str">
        <f>IF(P125&gt;0,HYPERLINK(current_filename&amp;"AMI!D"&amp;MATCH(P125,AMI!B:B,0),"&gt;"),"")</f>
        <v>&gt;</v>
      </c>
      <c r="U125">
        <v>0</v>
      </c>
      <c r="V125">
        <v>0</v>
      </c>
      <c r="X125" s="18">
        <f>IF(U125&gt;0,HYPERLINK(current_filename&amp;"HAN!C"&amp;MATCH(U125,AMI!B:B,0),"&gt;"),"")</f>
      </c>
    </row>
    <row r="126" spans="1:24" ht="12.75">
      <c r="A126">
        <v>0</v>
      </c>
      <c r="B126">
        <v>0</v>
      </c>
      <c r="C126">
        <f>IF(A126&gt;0,VLOOKUP(A126,SRS!B:G,3,0),"")</f>
      </c>
      <c r="D126" s="18">
        <f>IF(A126&gt;0,HYPERLINK(current_filename&amp;"SRS!D"&amp;MATCH(A126,SRS!B:B,0),"&gt;"),"")</f>
      </c>
      <c r="F126">
        <v>0</v>
      </c>
      <c r="G126">
        <v>0</v>
      </c>
      <c r="H126">
        <f>IF(F126&gt;0,VLOOKUP(F126,ADE!B:G,2,0),"")</f>
      </c>
      <c r="I126" s="18">
        <f>IF(F126&gt;0,HYPERLINK(current_filename&amp;"ADE!C"&amp;MATCH(F126,ADE!B:B,0),"&gt;"),"")</f>
      </c>
      <c r="K126">
        <v>0</v>
      </c>
      <c r="L126">
        <v>0</v>
      </c>
      <c r="M126">
        <f>IF(K126&gt;0,VLOOKUP(K126,'DR'!B:G,2,0),"")</f>
      </c>
      <c r="N126" s="18">
        <f>IF(K126&gt;0,HYPERLINK(current_filename&amp;"DR!C"&amp;MATCH(K126,'DR'!B:B,0),"&gt;"),"")</f>
      </c>
      <c r="P126">
        <v>33</v>
      </c>
      <c r="Q126">
        <v>0</v>
      </c>
      <c r="R126" t="str">
        <f>IF(P126&gt;0,VLOOKUP(P126,AMI!B:G,3,0),"")</f>
        <v>Remote Terminal Unit</v>
      </c>
      <c r="S126" s="18" t="str">
        <f>IF(P126&gt;0,HYPERLINK(current_filename&amp;"AMI!D"&amp;MATCH(P126,AMI!B:B,0),"&gt;"),"")</f>
        <v>&gt;</v>
      </c>
      <c r="U126">
        <v>0</v>
      </c>
      <c r="V126">
        <v>0</v>
      </c>
      <c r="X126" s="18">
        <f>IF(U126&gt;0,HYPERLINK(current_filename&amp;"HAN!C"&amp;MATCH(U126,AMI!B:B,0),"&gt;"),"")</f>
      </c>
    </row>
    <row r="127" spans="1:24" ht="12.75">
      <c r="A127">
        <v>0</v>
      </c>
      <c r="B127">
        <v>0</v>
      </c>
      <c r="C127">
        <f>IF(A127&gt;0,VLOOKUP(A127,SRS!B:G,3,0),"")</f>
      </c>
      <c r="D127" s="18">
        <f>IF(A127&gt;0,HYPERLINK(current_filename&amp;"SRS!D"&amp;MATCH(A127,SRS!B:B,0),"&gt;"),"")</f>
      </c>
      <c r="F127">
        <v>0</v>
      </c>
      <c r="G127">
        <v>0</v>
      </c>
      <c r="H127">
        <f>IF(F127&gt;0,VLOOKUP(F127,ADE!B:G,2,0),"")</f>
      </c>
      <c r="I127" s="18">
        <f>IF(F127&gt;0,HYPERLINK(current_filename&amp;"ADE!C"&amp;MATCH(F127,ADE!B:B,0),"&gt;"),"")</f>
      </c>
      <c r="K127">
        <v>0</v>
      </c>
      <c r="L127">
        <v>0</v>
      </c>
      <c r="M127">
        <f>IF(K127&gt;0,VLOOKUP(K127,'DR'!B:G,2,0),"")</f>
      </c>
      <c r="N127" s="18">
        <f>IF(K127&gt;0,HYPERLINK(current_filename&amp;"DR!C"&amp;MATCH(K127,'DR'!B:B,0),"&gt;"),"")</f>
      </c>
      <c r="P127">
        <v>41</v>
      </c>
      <c r="Q127">
        <v>0</v>
      </c>
      <c r="R127" t="str">
        <f>IF(P127&gt;0,VLOOKUP(P127,AMI!B:G,3,0),"")</f>
        <v>Repair Contractor</v>
      </c>
      <c r="S127" s="18" t="str">
        <f>IF(P127&gt;0,HYPERLINK(current_filename&amp;"AMI!D"&amp;MATCH(P127,AMI!B:B,0),"&gt;"),"")</f>
        <v>&gt;</v>
      </c>
      <c r="U127">
        <v>0</v>
      </c>
      <c r="V127">
        <v>0</v>
      </c>
      <c r="X127" s="18">
        <f>IF(U127&gt;0,HYPERLINK(current_filename&amp;"HAN!C"&amp;MATCH(U127,AMI!B:B,0),"&gt;"),"")</f>
      </c>
    </row>
    <row r="128" spans="1:24" ht="12.75">
      <c r="A128">
        <v>0</v>
      </c>
      <c r="B128">
        <v>0</v>
      </c>
      <c r="C128">
        <f>IF(A128&gt;0,VLOOKUP(A128,SRS!B:G,3,0),"")</f>
      </c>
      <c r="D128" s="18">
        <f>IF(A128&gt;0,HYPERLINK(current_filename&amp;"SRS!D"&amp;MATCH(A128,SRS!B:B,0),"&gt;"),"")</f>
      </c>
      <c r="F128">
        <v>0</v>
      </c>
      <c r="G128">
        <v>0</v>
      </c>
      <c r="H128">
        <f>IF(F128&gt;0,VLOOKUP(F128,ADE!B:G,2,0),"")</f>
      </c>
      <c r="I128" s="18">
        <f>IF(F128&gt;0,HYPERLINK(current_filename&amp;"ADE!C"&amp;MATCH(F128,ADE!B:B,0),"&gt;"),"")</f>
      </c>
      <c r="K128">
        <v>0</v>
      </c>
      <c r="L128">
        <v>0</v>
      </c>
      <c r="M128">
        <f>IF(K128&gt;0,VLOOKUP(K128,'DR'!B:G,2,0),"")</f>
      </c>
      <c r="N128" s="18">
        <f>IF(K128&gt;0,HYPERLINK(current_filename&amp;"DR!C"&amp;MATCH(K128,'DR'!B:B,0),"&gt;"),"")</f>
      </c>
      <c r="P128">
        <v>72</v>
      </c>
      <c r="Q128">
        <v>0</v>
      </c>
      <c r="R128" t="str">
        <f>IF(P128&gt;0,VLOOKUP(P128,AMI!B:G,3,0),"")</f>
        <v>Repeater</v>
      </c>
      <c r="S128" s="18" t="str">
        <f>IF(P128&gt;0,HYPERLINK(current_filename&amp;"AMI!D"&amp;MATCH(P128,AMI!B:B,0),"&gt;"),"")</f>
        <v>&gt;</v>
      </c>
      <c r="U128">
        <v>0</v>
      </c>
      <c r="V128">
        <v>0</v>
      </c>
      <c r="X128" s="18">
        <f>IF(U128&gt;0,HYPERLINK(current_filename&amp;"HAN!C"&amp;MATCH(U128,AMI!B:B,0),"&gt;"),"")</f>
      </c>
    </row>
    <row r="129" spans="1:24" ht="12.75">
      <c r="A129">
        <v>0</v>
      </c>
      <c r="B129">
        <v>0</v>
      </c>
      <c r="C129">
        <f>IF(A129&gt;0,VLOOKUP(A129,SRS!B:G,3,0),"")</f>
      </c>
      <c r="D129" s="18">
        <f>IF(A129&gt;0,HYPERLINK(current_filename&amp;"SRS!D"&amp;MATCH(A129,SRS!B:B,0),"&gt;"),"")</f>
      </c>
      <c r="F129">
        <v>0</v>
      </c>
      <c r="G129">
        <v>0</v>
      </c>
      <c r="H129">
        <f>IF(F129&gt;0,VLOOKUP(F129,ADE!B:G,2,0),"")</f>
      </c>
      <c r="I129" s="18">
        <f>IF(F129&gt;0,HYPERLINK(current_filename&amp;"ADE!C"&amp;MATCH(F129,ADE!B:B,0),"&gt;"),"")</f>
      </c>
      <c r="K129">
        <v>0</v>
      </c>
      <c r="L129">
        <v>0</v>
      </c>
      <c r="M129">
        <f>IF(K129&gt;0,VLOOKUP(K129,'DR'!B:G,2,0),"")</f>
      </c>
      <c r="N129" s="18">
        <f>IF(K129&gt;0,HYPERLINK(current_filename&amp;"DR!C"&amp;MATCH(K129,'DR'!B:B,0),"&gt;"),"")</f>
      </c>
      <c r="P129">
        <v>122</v>
      </c>
      <c r="Q129">
        <v>0</v>
      </c>
      <c r="R129" t="str">
        <f>IF(P129&gt;0,VLOOKUP(P129,AMI!B:G,3,0),"")</f>
        <v>SCADA (Gas Distribution)</v>
      </c>
      <c r="S129" s="18" t="str">
        <f>IF(P129&gt;0,HYPERLINK(current_filename&amp;"AMI!D"&amp;MATCH(P129,AMI!B:B,0),"&gt;"),"")</f>
        <v>&gt;</v>
      </c>
      <c r="U129">
        <v>0</v>
      </c>
      <c r="V129">
        <v>0</v>
      </c>
      <c r="X129" s="18">
        <f>IF(U129&gt;0,HYPERLINK(current_filename&amp;"HAN!C"&amp;MATCH(U129,AMI!B:B,0),"&gt;"),"")</f>
      </c>
    </row>
    <row r="130" spans="1:24" ht="12.75">
      <c r="A130">
        <v>0</v>
      </c>
      <c r="B130">
        <v>0</v>
      </c>
      <c r="C130">
        <f>IF(A130&gt;0,VLOOKUP(A130,SRS!B:G,3,0),"")</f>
      </c>
      <c r="D130" s="18">
        <f>IF(A130&gt;0,HYPERLINK(current_filename&amp;"SRS!D"&amp;MATCH(A130,SRS!B:B,0),"&gt;"),"")</f>
      </c>
      <c r="F130">
        <v>0</v>
      </c>
      <c r="G130">
        <v>0</v>
      </c>
      <c r="H130">
        <f>IF(F130&gt;0,VLOOKUP(F130,ADE!B:G,2,0),"")</f>
      </c>
      <c r="I130" s="18">
        <f>IF(F130&gt;0,HYPERLINK(current_filename&amp;"ADE!C"&amp;MATCH(F130,ADE!B:B,0),"&gt;"),"")</f>
      </c>
      <c r="K130">
        <v>0</v>
      </c>
      <c r="L130">
        <v>0</v>
      </c>
      <c r="M130">
        <f>IF(K130&gt;0,VLOOKUP(K130,'DR'!B:G,2,0),"")</f>
      </c>
      <c r="N130" s="18">
        <f>IF(K130&gt;0,HYPERLINK(current_filename&amp;"DR!C"&amp;MATCH(K130,'DR'!B:B,0),"&gt;"),"")</f>
      </c>
      <c r="P130">
        <v>83</v>
      </c>
      <c r="Q130">
        <v>0</v>
      </c>
      <c r="R130" t="str">
        <f>IF(P130&gt;0,VLOOKUP(P130,AMI!B:G,3,0),"")</f>
        <v>SCADA (Gas Transmission and Storage)</v>
      </c>
      <c r="S130" s="18" t="str">
        <f>IF(P130&gt;0,HYPERLINK(current_filename&amp;"AMI!D"&amp;MATCH(P130,AMI!B:B,0),"&gt;"),"")</f>
        <v>&gt;</v>
      </c>
      <c r="U130">
        <v>0</v>
      </c>
      <c r="V130">
        <v>0</v>
      </c>
      <c r="X130" s="18">
        <f>IF(U130&gt;0,HYPERLINK(current_filename&amp;"HAN!C"&amp;MATCH(U130,AMI!B:B,0),"&gt;"),"")</f>
      </c>
    </row>
    <row r="131" spans="1:24" ht="12.75">
      <c r="A131">
        <v>0</v>
      </c>
      <c r="B131">
        <v>0</v>
      </c>
      <c r="C131">
        <f>IF(A131&gt;0,VLOOKUP(A131,SRS!B:G,3,0),"")</f>
      </c>
      <c r="D131" s="18">
        <f>IF(A131&gt;0,HYPERLINK(current_filename&amp;"SRS!D"&amp;MATCH(A131,SRS!B:B,0),"&gt;"),"")</f>
      </c>
      <c r="F131">
        <v>0</v>
      </c>
      <c r="G131">
        <v>0</v>
      </c>
      <c r="H131">
        <f>IF(F131&gt;0,VLOOKUP(F131,ADE!B:G,2,0),"")</f>
      </c>
      <c r="I131" s="18">
        <f>IF(F131&gt;0,HYPERLINK(current_filename&amp;"ADE!C"&amp;MATCH(F131,ADE!B:B,0),"&gt;"),"")</f>
      </c>
      <c r="K131">
        <v>0</v>
      </c>
      <c r="L131">
        <v>0</v>
      </c>
      <c r="M131">
        <f>IF(K131&gt;0,VLOOKUP(K131,'DR'!B:G,2,0),"")</f>
      </c>
      <c r="N131" s="18">
        <f>IF(K131&gt;0,HYPERLINK(current_filename&amp;"DR!C"&amp;MATCH(K131,'DR'!B:B,0),"&gt;"),"")</f>
      </c>
      <c r="P131">
        <v>52</v>
      </c>
      <c r="Q131">
        <v>0</v>
      </c>
      <c r="R131" t="str">
        <f>IF(P131&gt;0,VLOOKUP(P131,AMI!B:G,3,0),"")</f>
        <v>SCADA / EMS</v>
      </c>
      <c r="S131" s="18" t="str">
        <f>IF(P131&gt;0,HYPERLINK(current_filename&amp;"AMI!D"&amp;MATCH(P131,AMI!B:B,0),"&gt;"),"")</f>
        <v>&gt;</v>
      </c>
      <c r="U131">
        <v>0</v>
      </c>
      <c r="V131">
        <v>0</v>
      </c>
      <c r="X131" s="18">
        <f>IF(U131&gt;0,HYPERLINK(current_filename&amp;"HAN!C"&amp;MATCH(U131,AMI!B:B,0),"&gt;"),"")</f>
      </c>
    </row>
    <row r="132" spans="1:24" ht="12.75">
      <c r="A132">
        <v>0</v>
      </c>
      <c r="B132">
        <v>0</v>
      </c>
      <c r="C132">
        <f>IF(A132&gt;0,VLOOKUP(A132,SRS!B:G,3,0),"")</f>
      </c>
      <c r="D132" s="18">
        <f>IF(A132&gt;0,HYPERLINK(current_filename&amp;"SRS!D"&amp;MATCH(A132,SRS!B:B,0),"&gt;"),"")</f>
      </c>
      <c r="F132">
        <v>0</v>
      </c>
      <c r="G132">
        <v>0</v>
      </c>
      <c r="H132">
        <f>IF(F132&gt;0,VLOOKUP(F132,ADE!B:G,2,0),"")</f>
      </c>
      <c r="I132" s="18">
        <f>IF(F132&gt;0,HYPERLINK(current_filename&amp;"ADE!C"&amp;MATCH(F132,ADE!B:B,0),"&gt;"),"")</f>
      </c>
      <c r="K132">
        <v>0</v>
      </c>
      <c r="L132">
        <v>0</v>
      </c>
      <c r="M132">
        <f>IF(K132&gt;0,VLOOKUP(K132,'DR'!B:G,2,0),"")</f>
      </c>
      <c r="N132" s="18">
        <f>IF(K132&gt;0,HYPERLINK(current_filename&amp;"DR!C"&amp;MATCH(K132,'DR'!B:B,0),"&gt;"),"")</f>
      </c>
      <c r="P132">
        <v>17</v>
      </c>
      <c r="Q132">
        <v>0</v>
      </c>
      <c r="R132" t="str">
        <f>IF(P132&gt;0,VLOOKUP(P132,AMI!B:G,3,0),"")</f>
        <v>Supply Chain Personnel</v>
      </c>
      <c r="S132" s="18" t="str">
        <f>IF(P132&gt;0,HYPERLINK(current_filename&amp;"AMI!D"&amp;MATCH(P132,AMI!B:B,0),"&gt;"),"")</f>
        <v>&gt;</v>
      </c>
      <c r="U132">
        <v>0</v>
      </c>
      <c r="V132">
        <v>0</v>
      </c>
      <c r="X132" s="18">
        <f>IF(U132&gt;0,HYPERLINK(current_filename&amp;"HAN!C"&amp;MATCH(U132,AMI!B:B,0),"&gt;"),"")</f>
      </c>
    </row>
    <row r="133" spans="1:24" ht="12.75">
      <c r="A133">
        <v>0</v>
      </c>
      <c r="B133">
        <v>0</v>
      </c>
      <c r="C133">
        <f>IF(A133&gt;0,VLOOKUP(A133,SRS!B:G,3,0),"")</f>
      </c>
      <c r="D133" s="18">
        <f>IF(A133&gt;0,HYPERLINK(current_filename&amp;"SRS!D"&amp;MATCH(A133,SRS!B:B,0),"&gt;"),"")</f>
      </c>
      <c r="F133">
        <v>0</v>
      </c>
      <c r="G133">
        <v>0</v>
      </c>
      <c r="H133">
        <f>IF(F133&gt;0,VLOOKUP(F133,ADE!B:G,2,0),"")</f>
      </c>
      <c r="I133" s="18">
        <f>IF(F133&gt;0,HYPERLINK(current_filename&amp;"ADE!C"&amp;MATCH(F133,ADE!B:B,0),"&gt;"),"")</f>
      </c>
      <c r="K133">
        <v>0</v>
      </c>
      <c r="L133">
        <v>0</v>
      </c>
      <c r="M133">
        <f>IF(K133&gt;0,VLOOKUP(K133,'DR'!B:G,2,0),"")</f>
      </c>
      <c r="N133" s="18">
        <f>IF(K133&gt;0,HYPERLINK(current_filename&amp;"DR!C"&amp;MATCH(K133,'DR'!B:B,0),"&gt;"),"")</f>
      </c>
      <c r="P133">
        <v>65</v>
      </c>
      <c r="Q133">
        <v>0</v>
      </c>
      <c r="R133" t="str">
        <f>IF(P133&gt;0,VLOOKUP(P133,AMI!B:G,3,0),"")</f>
        <v>System Management Console</v>
      </c>
      <c r="S133" s="18" t="str">
        <f>IF(P133&gt;0,HYPERLINK(current_filename&amp;"AMI!D"&amp;MATCH(P133,AMI!B:B,0),"&gt;"),"")</f>
        <v>&gt;</v>
      </c>
      <c r="U133">
        <v>0</v>
      </c>
      <c r="V133">
        <v>0</v>
      </c>
      <c r="X133" s="18">
        <f>IF(U133&gt;0,HYPERLINK(current_filename&amp;"HAN!C"&amp;MATCH(U133,AMI!B:B,0),"&gt;"),"")</f>
      </c>
    </row>
    <row r="134" spans="1:24" ht="12.75">
      <c r="A134">
        <v>0</v>
      </c>
      <c r="B134">
        <v>0</v>
      </c>
      <c r="C134">
        <f>IF(A134&gt;0,VLOOKUP(A134,SRS!B:G,3,0),"")</f>
      </c>
      <c r="D134" s="18">
        <f>IF(A134&gt;0,HYPERLINK(current_filename&amp;"SRS!D"&amp;MATCH(A134,SRS!B:B,0),"&gt;"),"")</f>
      </c>
      <c r="F134">
        <v>0</v>
      </c>
      <c r="G134">
        <v>0</v>
      </c>
      <c r="H134">
        <f>IF(F134&gt;0,VLOOKUP(F134,ADE!B:G,2,0),"")</f>
      </c>
      <c r="I134" s="18">
        <f>IF(F134&gt;0,HYPERLINK(current_filename&amp;"ADE!C"&amp;MATCH(F134,ADE!B:B,0),"&gt;"),"")</f>
      </c>
      <c r="K134">
        <v>0</v>
      </c>
      <c r="L134">
        <v>0</v>
      </c>
      <c r="M134">
        <f>IF(K134&gt;0,VLOOKUP(K134,'DR'!B:G,2,0),"")</f>
      </c>
      <c r="N134" s="18">
        <f>IF(K134&gt;0,HYPERLINK(current_filename&amp;"DR!C"&amp;MATCH(K134,'DR'!B:B,0),"&gt;"),"")</f>
      </c>
      <c r="P134">
        <v>63</v>
      </c>
      <c r="Q134">
        <v>0</v>
      </c>
      <c r="R134" t="str">
        <f>IF(P134&gt;0,VLOOKUP(P134,AMI!B:G,3,0),"")</f>
        <v>System Operator</v>
      </c>
      <c r="S134" s="18" t="str">
        <f>IF(P134&gt;0,HYPERLINK(current_filename&amp;"AMI!D"&amp;MATCH(P134,AMI!B:B,0),"&gt;"),"")</f>
        <v>&gt;</v>
      </c>
      <c r="U134">
        <v>0</v>
      </c>
      <c r="V134">
        <v>0</v>
      </c>
      <c r="X134" s="18">
        <f>IF(U134&gt;0,HYPERLINK(current_filename&amp;"HAN!C"&amp;MATCH(U134,AMI!B:B,0),"&gt;"),"")</f>
      </c>
    </row>
    <row r="135" spans="1:24" ht="12.75">
      <c r="A135">
        <v>0</v>
      </c>
      <c r="B135">
        <v>0</v>
      </c>
      <c r="C135">
        <f>IF(A135&gt;0,VLOOKUP(A135,SRS!B:G,3,0),"")</f>
      </c>
      <c r="D135" s="18">
        <f>IF(A135&gt;0,HYPERLINK(current_filename&amp;"SRS!D"&amp;MATCH(A135,SRS!B:B,0),"&gt;"),"")</f>
      </c>
      <c r="F135">
        <v>0</v>
      </c>
      <c r="G135">
        <v>0</v>
      </c>
      <c r="H135">
        <f>IF(F135&gt;0,VLOOKUP(F135,ADE!B:G,2,0),"")</f>
      </c>
      <c r="I135" s="18">
        <f>IF(F135&gt;0,HYPERLINK(current_filename&amp;"ADE!C"&amp;MATCH(F135,ADE!B:B,0),"&gt;"),"")</f>
      </c>
      <c r="K135">
        <v>0</v>
      </c>
      <c r="L135">
        <v>0</v>
      </c>
      <c r="M135">
        <f>IF(K135&gt;0,VLOOKUP(K135,'DR'!B:G,2,0),"")</f>
      </c>
      <c r="N135" s="18">
        <f>IF(K135&gt;0,HYPERLINK(current_filename&amp;"DR!C"&amp;MATCH(K135,'DR'!B:B,0),"&gt;"),"")</f>
      </c>
      <c r="P135">
        <v>125</v>
      </c>
      <c r="Q135">
        <v>0</v>
      </c>
      <c r="R135" t="str">
        <f>IF(P135&gt;0,VLOOKUP(P135,AMI!B:G,3,0),"")</f>
        <v>Telecom Control Center</v>
      </c>
      <c r="S135" s="18" t="str">
        <f>IF(P135&gt;0,HYPERLINK(current_filename&amp;"AMI!D"&amp;MATCH(P135,AMI!B:B,0),"&gt;"),"")</f>
        <v>&gt;</v>
      </c>
      <c r="U135">
        <v>0</v>
      </c>
      <c r="V135">
        <v>0</v>
      </c>
      <c r="X135" s="18">
        <f>IF(U135&gt;0,HYPERLINK(current_filename&amp;"HAN!C"&amp;MATCH(U135,AMI!B:B,0),"&gt;"),"")</f>
      </c>
    </row>
    <row r="136" spans="1:24" ht="12.75">
      <c r="A136">
        <v>0</v>
      </c>
      <c r="B136">
        <v>0</v>
      </c>
      <c r="C136">
        <f>IF(A136&gt;0,VLOOKUP(A136,SRS!B:G,3,0),"")</f>
      </c>
      <c r="D136" s="18">
        <f>IF(A136&gt;0,HYPERLINK(current_filename&amp;"SRS!D"&amp;MATCH(A136,SRS!B:B,0),"&gt;"),"")</f>
      </c>
      <c r="F136">
        <v>0</v>
      </c>
      <c r="G136">
        <v>0</v>
      </c>
      <c r="H136">
        <f>IF(F136&gt;0,VLOOKUP(F136,ADE!B:G,2,0),"")</f>
      </c>
      <c r="I136" s="18">
        <f>IF(F136&gt;0,HYPERLINK(current_filename&amp;"ADE!C"&amp;MATCH(F136,ADE!B:B,0),"&gt;"),"")</f>
      </c>
      <c r="K136">
        <v>0</v>
      </c>
      <c r="L136">
        <v>0</v>
      </c>
      <c r="M136">
        <f>IF(K136&gt;0,VLOOKUP(K136,'DR'!B:G,2,0),"")</f>
      </c>
      <c r="N136" s="18">
        <f>IF(K136&gt;0,HYPERLINK(current_filename&amp;"DR!C"&amp;MATCH(K136,'DR'!B:B,0),"&gt;"),"")</f>
      </c>
      <c r="P136">
        <v>66</v>
      </c>
      <c r="Q136">
        <v>0</v>
      </c>
      <c r="R136" t="str">
        <f>IF(P136&gt;0,VLOOKUP(P136,AMI!B:G,3,0),"")</f>
        <v>Test Station Control Application</v>
      </c>
      <c r="S136" s="18" t="str">
        <f>IF(P136&gt;0,HYPERLINK(current_filename&amp;"AMI!D"&amp;MATCH(P136,AMI!B:B,0),"&gt;"),"")</f>
        <v>&gt;</v>
      </c>
      <c r="U136">
        <v>0</v>
      </c>
      <c r="V136">
        <v>0</v>
      </c>
      <c r="X136" s="18">
        <f>IF(U136&gt;0,HYPERLINK(current_filename&amp;"HAN!C"&amp;MATCH(U136,AMI!B:B,0),"&gt;"),"")</f>
      </c>
    </row>
    <row r="137" spans="1:24" ht="12.75">
      <c r="A137">
        <v>31</v>
      </c>
      <c r="B137">
        <v>1</v>
      </c>
      <c r="C137" t="str">
        <f>IF(A137&gt;0,VLOOKUP(A137,SRS!B:G,3,0),"")</f>
        <v>Third Party Portal (AMI) </v>
      </c>
      <c r="D137" s="18" t="str">
        <f>IF(A137&gt;0,HYPERLINK(current_filename&amp;"SRS!D"&amp;MATCH(A137,SRS!B:B,0),"&gt;"),"")</f>
        <v>&gt;</v>
      </c>
      <c r="F137">
        <v>20</v>
      </c>
      <c r="G137">
        <v>1</v>
      </c>
      <c r="H137" t="str">
        <f>IF(F137&gt;0,VLOOKUP(F137,ADE!B:G,2,0),"")</f>
        <v>3rd Party</v>
      </c>
      <c r="I137" s="18" t="str">
        <f>IF(F137&gt;0,HYPERLINK(current_filename&amp;"ADE!C"&amp;MATCH(F137,ADE!B:B,0),"&gt;"),"")</f>
        <v>&gt;</v>
      </c>
      <c r="K137">
        <v>0</v>
      </c>
      <c r="L137">
        <v>0</v>
      </c>
      <c r="M137">
        <f>IF(K137&gt;0,VLOOKUP(K137,'DR'!B:G,2,0),"")</f>
      </c>
      <c r="N137" s="18">
        <f>IF(K137&gt;0,HYPERLINK(current_filename&amp;"DR!C"&amp;MATCH(K137,'DR'!B:B,0),"&gt;"),"")</f>
      </c>
      <c r="P137">
        <v>77</v>
      </c>
      <c r="Q137">
        <v>1</v>
      </c>
      <c r="R137" t="str">
        <f>IF(P137&gt;0,VLOOKUP(P137,AMI!B:G,3,0),"")</f>
        <v>Third Party</v>
      </c>
      <c r="S137" s="18" t="str">
        <f>IF(P137&gt;0,HYPERLINK(current_filename&amp;"AMI!D"&amp;MATCH(P137,AMI!B:B,0),"&gt;"),"")</f>
        <v>&gt;</v>
      </c>
      <c r="U137">
        <v>0</v>
      </c>
      <c r="V137">
        <v>0</v>
      </c>
      <c r="X137" s="18">
        <f>IF(U137&gt;0,HYPERLINK(current_filename&amp;"HAN!C"&amp;MATCH(U137,AMI!B:B,0),"&gt;"),"")</f>
      </c>
    </row>
    <row r="138" spans="1:24" ht="12.75">
      <c r="A138">
        <v>0</v>
      </c>
      <c r="B138">
        <v>0</v>
      </c>
      <c r="C138">
        <f>IF(A138&gt;0,VLOOKUP(A138,SRS!B:G,3,0),"")</f>
      </c>
      <c r="D138" s="18">
        <f>IF(A138&gt;0,HYPERLINK(current_filename&amp;"SRS!D"&amp;MATCH(A138,SRS!B:B,0),"&gt;"),"")</f>
      </c>
      <c r="F138">
        <v>0</v>
      </c>
      <c r="G138">
        <v>0</v>
      </c>
      <c r="H138">
        <f>IF(F138&gt;0,VLOOKUP(F138,ADE!B:G,2,0),"")</f>
      </c>
      <c r="I138" s="18">
        <f>IF(F138&gt;0,HYPERLINK(current_filename&amp;"ADE!C"&amp;MATCH(F138,ADE!B:B,0),"&gt;"),"")</f>
      </c>
      <c r="K138">
        <v>5</v>
      </c>
      <c r="L138">
        <v>1</v>
      </c>
      <c r="M138" t="str">
        <f>IF(K138&gt;0,VLOOKUP(K138,'DR'!B:G,2,0),"")</f>
        <v>Metering Agent</v>
      </c>
      <c r="N138" s="18" t="str">
        <f>IF(K138&gt;0,HYPERLINK(current_filename&amp;"DR!C"&amp;MATCH(K138,'DR'!B:B,0),"&gt;"),"")</f>
        <v>&gt;</v>
      </c>
      <c r="P138">
        <v>57</v>
      </c>
      <c r="Q138">
        <v>1</v>
      </c>
      <c r="R138" t="str">
        <f>IF(P138&gt;0,VLOOKUP(P138,AMI!B:G,3,0),"")</f>
        <v>Third Party Meter / Submeter</v>
      </c>
      <c r="S138" s="18" t="str">
        <f>IF(P138&gt;0,HYPERLINK(current_filename&amp;"AMI!D"&amp;MATCH(P138,AMI!B:B,0),"&gt;"),"")</f>
        <v>&gt;</v>
      </c>
      <c r="U138">
        <v>0</v>
      </c>
      <c r="V138">
        <v>0</v>
      </c>
      <c r="X138" s="18">
        <f>IF(U138&gt;0,HYPERLINK(current_filename&amp;"HAN!C"&amp;MATCH(U138,AMI!B:B,0),"&gt;"),"")</f>
      </c>
    </row>
    <row r="139" spans="1:24" ht="12.75">
      <c r="A139">
        <v>0</v>
      </c>
      <c r="B139">
        <v>0</v>
      </c>
      <c r="C139">
        <f>IF(A139&gt;0,VLOOKUP(A139,SRS!B:G,3,0),"")</f>
      </c>
      <c r="D139" s="18">
        <f>IF(A139&gt;0,HYPERLINK(current_filename&amp;"SRS!D"&amp;MATCH(A139,SRS!B:B,0),"&gt;"),"")</f>
      </c>
      <c r="F139">
        <v>0</v>
      </c>
      <c r="G139">
        <v>0</v>
      </c>
      <c r="H139">
        <f>IF(F139&gt;0,VLOOKUP(F139,ADE!B:G,2,0),"")</f>
      </c>
      <c r="I139" s="18">
        <f>IF(F139&gt;0,HYPERLINK(current_filename&amp;"ADE!C"&amp;MATCH(F139,ADE!B:B,0),"&gt;"),"")</f>
      </c>
      <c r="K139">
        <v>0</v>
      </c>
      <c r="L139">
        <v>0</v>
      </c>
      <c r="M139">
        <f>IF(K139&gt;0,VLOOKUP(K139,'DR'!B:G,2,0),"")</f>
      </c>
      <c r="N139" s="18">
        <f>IF(K139&gt;0,HYPERLINK(current_filename&amp;"DR!C"&amp;MATCH(K139,'DR'!B:B,0),"&gt;"),"")</f>
      </c>
      <c r="P139">
        <v>80</v>
      </c>
      <c r="Q139">
        <v>0</v>
      </c>
      <c r="R139" t="str">
        <f>IF(P139&gt;0,VLOOKUP(P139,AMI!B:G,3,0),"")</f>
        <v>Third Party Organizations</v>
      </c>
      <c r="S139" s="18" t="str">
        <f>IF(P139&gt;0,HYPERLINK(current_filename&amp;"AMI!D"&amp;MATCH(P139,AMI!B:B,0),"&gt;"),"")</f>
        <v>&gt;</v>
      </c>
      <c r="U139">
        <v>0</v>
      </c>
      <c r="V139">
        <v>0</v>
      </c>
      <c r="X139" s="18">
        <f>IF(U139&gt;0,HYPERLINK(current_filename&amp;"HAN!C"&amp;MATCH(U139,AMI!B:B,0),"&gt;"),"")</f>
      </c>
    </row>
    <row r="140" spans="1:24" ht="12.75">
      <c r="A140">
        <v>18</v>
      </c>
      <c r="B140">
        <v>1</v>
      </c>
      <c r="C140" t="str">
        <f>IF(A140&gt;0,VLOOKUP(A140,SRS!B:G,3,0),"")</f>
        <v>Energy Management </v>
      </c>
      <c r="D140" s="18" t="str">
        <f>IF(A140&gt;0,HYPERLINK(current_filename&amp;"SRS!D"&amp;MATCH(A140,SRS!B:B,0),"&gt;"),"")</f>
        <v>&gt;</v>
      </c>
      <c r="F140">
        <v>5</v>
      </c>
      <c r="G140">
        <v>1</v>
      </c>
      <c r="H140" t="str">
        <f>IF(F140&gt;0,VLOOKUP(F140,ADE!B:G,2,0),"")</f>
        <v>Energy Management</v>
      </c>
      <c r="I140" s="18" t="str">
        <f>IF(F140&gt;0,HYPERLINK(current_filename&amp;"ADE!C"&amp;MATCH(F140,ADE!B:B,0),"&gt;"),"")</f>
        <v>&gt;</v>
      </c>
      <c r="K140">
        <v>15</v>
      </c>
      <c r="L140">
        <v>1</v>
      </c>
      <c r="M140" t="str">
        <f>IF(K140&gt;0,VLOOKUP(K140,'DR'!B:G,2,0),"")</f>
        <v>Energy Service Provider</v>
      </c>
      <c r="N140" s="18" t="str">
        <f>IF(K140&gt;0,HYPERLINK(current_filename&amp;"DR!C"&amp;MATCH(K140,'DR'!B:B,0),"&gt;"),"")</f>
        <v>&gt;</v>
      </c>
      <c r="P140">
        <v>132</v>
      </c>
      <c r="Q140">
        <v>1</v>
      </c>
      <c r="R140" t="str">
        <f>IF(P140&gt;0,VLOOKUP(P140,AMI!B:G,3,0),"")</f>
        <v>Third Party Vendor</v>
      </c>
      <c r="S140" s="18" t="str">
        <f>IF(P140&gt;0,HYPERLINK(current_filename&amp;"AMI!D"&amp;MATCH(P140,AMI!B:B,0),"&gt;"),"")</f>
        <v>&gt;</v>
      </c>
      <c r="U140">
        <v>8</v>
      </c>
      <c r="V140">
        <v>0</v>
      </c>
      <c r="W140" s="20" t="s">
        <v>146</v>
      </c>
      <c r="X140" s="18" t="str">
        <f>IF(U140&gt;0,HYPERLINK(current_filename&amp;"HAN!C"&amp;MATCH(U140,AMI!B:B,0),"&gt;"),"")</f>
        <v>&gt;</v>
      </c>
    </row>
    <row r="141" spans="1:24" ht="12.75">
      <c r="A141">
        <v>30</v>
      </c>
      <c r="B141">
        <v>1</v>
      </c>
      <c r="C141" t="str">
        <f>IF(A141&gt;0,VLOOKUP(A141,SRS!B:G,3,0),"")</f>
        <v>Transformer Load Management</v>
      </c>
      <c r="D141" s="18" t="str">
        <f>IF(A141&gt;0,HYPERLINK(current_filename&amp;"SRS!D"&amp;MATCH(A141,SRS!B:B,0),"&gt;"),"")</f>
        <v>&gt;</v>
      </c>
      <c r="F141">
        <v>0</v>
      </c>
      <c r="G141">
        <v>0</v>
      </c>
      <c r="H141">
        <f>IF(F141&gt;0,VLOOKUP(F141,ADE!B:G,2,0),"")</f>
      </c>
      <c r="I141" s="18">
        <f>IF(F141&gt;0,HYPERLINK(current_filename&amp;"ADE!C"&amp;MATCH(F141,ADE!B:B,0),"&gt;"),"")</f>
      </c>
      <c r="K141">
        <v>0</v>
      </c>
      <c r="L141">
        <v>0</v>
      </c>
      <c r="M141">
        <f>IF(K141&gt;0,VLOOKUP(K141,'DR'!B:G,2,0),"")</f>
      </c>
      <c r="N141" s="18">
        <f>IF(K141&gt;0,HYPERLINK(current_filename&amp;"DR!C"&amp;MATCH(K141,'DR'!B:B,0),"&gt;"),"")</f>
      </c>
      <c r="P141">
        <v>84</v>
      </c>
      <c r="Q141">
        <v>1</v>
      </c>
      <c r="R141" t="str">
        <f>IF(P141&gt;0,VLOOKUP(P141,AMI!B:G,3,0),"")</f>
        <v>Transformer Load Monitoring</v>
      </c>
      <c r="S141" s="18" t="str">
        <f>IF(P141&gt;0,HYPERLINK(current_filename&amp;"AMI!D"&amp;MATCH(P141,AMI!B:B,0),"&gt;"),"")</f>
        <v>&gt;</v>
      </c>
      <c r="U141">
        <v>0</v>
      </c>
      <c r="V141">
        <v>0</v>
      </c>
      <c r="X141" s="18">
        <f>IF(U141&gt;0,HYPERLINK(current_filename&amp;"HAN!C"&amp;MATCH(U141,AMI!B:B,0),"&gt;"),"")</f>
      </c>
    </row>
    <row r="142" spans="1:24" ht="12.75">
      <c r="A142">
        <v>0</v>
      </c>
      <c r="B142">
        <v>0</v>
      </c>
      <c r="C142">
        <f>IF(A142&gt;0,VLOOKUP(A142,SRS!B:G,3,0),"")</f>
      </c>
      <c r="D142" s="18">
        <f>IF(A142&gt;0,HYPERLINK(current_filename&amp;"SRS!D"&amp;MATCH(A142,SRS!B:B,0),"&gt;"),"")</f>
      </c>
      <c r="F142">
        <v>0</v>
      </c>
      <c r="G142">
        <v>0</v>
      </c>
      <c r="H142">
        <f>IF(F142&gt;0,VLOOKUP(F142,ADE!B:G,2,0),"")</f>
      </c>
      <c r="I142" s="18">
        <f>IF(F142&gt;0,HYPERLINK(current_filename&amp;"ADE!C"&amp;MATCH(F142,ADE!B:B,0),"&gt;"),"")</f>
      </c>
      <c r="K142">
        <v>0</v>
      </c>
      <c r="L142">
        <v>0</v>
      </c>
      <c r="M142">
        <f>IF(K142&gt;0,VLOOKUP(K142,'DR'!B:G,2,0),"")</f>
      </c>
      <c r="N142" s="18">
        <f>IF(K142&gt;0,HYPERLINK(current_filename&amp;"DR!C"&amp;MATCH(K142,'DR'!B:B,0),"&gt;"),"")</f>
      </c>
      <c r="P142">
        <v>112</v>
      </c>
      <c r="Q142">
        <v>0</v>
      </c>
      <c r="R142" t="str">
        <f>IF(P142&gt;0,VLOOKUP(P142,AMI!B:G,3,0),"")</f>
        <v>Unknown/Unauthorized Person</v>
      </c>
      <c r="S142" s="18" t="str">
        <f>IF(P142&gt;0,HYPERLINK(current_filename&amp;"AMI!D"&amp;MATCH(P142,AMI!B:B,0),"&gt;"),"")</f>
        <v>&gt;</v>
      </c>
      <c r="U142">
        <v>0</v>
      </c>
      <c r="V142">
        <v>0</v>
      </c>
      <c r="X142" s="18">
        <f>IF(U142&gt;0,HYPERLINK(current_filename&amp;"HAN!C"&amp;MATCH(U142,AMI!B:B,0),"&gt;"),"")</f>
      </c>
    </row>
    <row r="143" spans="1:24" ht="12.75">
      <c r="A143">
        <v>0</v>
      </c>
      <c r="B143">
        <v>0</v>
      </c>
      <c r="C143">
        <f>IF(A143&gt;0,VLOOKUP(A143,SRS!B:G,3,0),"")</f>
      </c>
      <c r="D143" s="18">
        <f>IF(A143&gt;0,HYPERLINK(current_filename&amp;"SRS!D"&amp;MATCH(A143,SRS!B:B,0),"&gt;"),"")</f>
      </c>
      <c r="F143">
        <v>0</v>
      </c>
      <c r="G143">
        <v>0</v>
      </c>
      <c r="H143">
        <f>IF(F143&gt;0,VLOOKUP(F143,ADE!B:G,2,0),"")</f>
      </c>
      <c r="I143" s="18">
        <f>IF(F143&gt;0,HYPERLINK(current_filename&amp;"ADE!C"&amp;MATCH(F143,ADE!B:B,0),"&gt;"),"")</f>
      </c>
      <c r="K143">
        <v>0</v>
      </c>
      <c r="L143">
        <v>0</v>
      </c>
      <c r="M143">
        <f>IF(K143&gt;0,VLOOKUP(K143,'DR'!B:G,2,0),"")</f>
      </c>
      <c r="N143" s="18">
        <f>IF(K143&gt;0,HYPERLINK(current_filename&amp;"DR!C"&amp;MATCH(K143,'DR'!B:B,0),"&gt;"),"")</f>
      </c>
      <c r="P143">
        <v>102</v>
      </c>
      <c r="Q143">
        <v>0</v>
      </c>
      <c r="R143" t="str">
        <f>IF(P143&gt;0,VLOOKUP(P143,AMI!B:G,3,0),"")</f>
        <v>Usage Measurement Aggregation</v>
      </c>
      <c r="S143" s="18" t="str">
        <f>IF(P143&gt;0,HYPERLINK(current_filename&amp;"AMI!D"&amp;MATCH(P143,AMI!B:B,0),"&gt;"),"")</f>
        <v>&gt;</v>
      </c>
      <c r="U143">
        <v>0</v>
      </c>
      <c r="V143">
        <v>0</v>
      </c>
      <c r="X143" s="18">
        <f>IF(U143&gt;0,HYPERLINK(current_filename&amp;"HAN!C"&amp;MATCH(U143,AMI!B:B,0),"&gt;"),"")</f>
      </c>
    </row>
    <row r="144" spans="1:24" ht="12.75">
      <c r="A144">
        <v>0</v>
      </c>
      <c r="B144">
        <v>0</v>
      </c>
      <c r="C144">
        <f>IF(A144&gt;0,VLOOKUP(A144,SRS!B:G,3,0),"")</f>
      </c>
      <c r="D144" s="18">
        <f>IF(A144&gt;0,HYPERLINK(current_filename&amp;"SRS!D"&amp;MATCH(A144,SRS!B:B,0),"&gt;"),"")</f>
      </c>
      <c r="F144">
        <v>32</v>
      </c>
      <c r="G144">
        <v>1</v>
      </c>
      <c r="H144" t="str">
        <f>IF(F144&gt;0,VLOOKUP(F144,ADE!B:G,2,0),"")</f>
        <v>Utility</v>
      </c>
      <c r="I144" s="18" t="str">
        <f>IF(F144&gt;0,HYPERLINK(current_filename&amp;"ADE!C"&amp;MATCH(F144,ADE!B:B,0),"&gt;"),"")</f>
        <v>&gt;</v>
      </c>
      <c r="K144">
        <v>0</v>
      </c>
      <c r="L144">
        <v>0</v>
      </c>
      <c r="M144">
        <f>IF(K144&gt;0,VLOOKUP(K144,'DR'!B:G,2,0),"")</f>
      </c>
      <c r="N144" s="18">
        <f>IF(K144&gt;0,HYPERLINK(current_filename&amp;"DR!C"&amp;MATCH(K144,'DR'!B:B,0),"&gt;"),"")</f>
      </c>
      <c r="P144">
        <v>68</v>
      </c>
      <c r="Q144">
        <v>1</v>
      </c>
      <c r="R144" t="str">
        <f>IF(P144&gt;0,VLOOKUP(P144,AMI!B:G,3,0),"")</f>
        <v>Utility Organizations</v>
      </c>
      <c r="S144" s="18" t="str">
        <f>IF(P144&gt;0,HYPERLINK(current_filename&amp;"AMI!D"&amp;MATCH(P144,AMI!B:B,0),"&gt;"),"")</f>
        <v>&gt;</v>
      </c>
      <c r="U144">
        <v>0</v>
      </c>
      <c r="V144">
        <v>0</v>
      </c>
      <c r="X144" s="18">
        <f>IF(U144&gt;0,HYPERLINK(current_filename&amp;"HAN!C"&amp;MATCH(U144,AMI!B:B,0),"&gt;"),"")</f>
      </c>
    </row>
    <row r="145" spans="1:24" ht="12.75">
      <c r="A145">
        <v>10</v>
      </c>
      <c r="B145">
        <v>1</v>
      </c>
      <c r="C145" t="str">
        <f>IF(A145&gt;0,VLOOKUP(A145,SRS!B:G,3,0),"")</f>
        <v>Customer Presentment &amp; Analysis (Residential)</v>
      </c>
      <c r="D145" s="18" t="str">
        <f>IF(A145&gt;0,HYPERLINK(current_filename&amp;"SRS!D"&amp;MATCH(A145,SRS!B:B,0),"&gt;"),"")</f>
        <v>&gt;</v>
      </c>
      <c r="F145">
        <v>3</v>
      </c>
      <c r="G145">
        <v>1</v>
      </c>
      <c r="H145" t="str">
        <f>IF(F145&gt;0,VLOOKUP(F145,ADE!B:G,2,0),"")</f>
        <v>Web Presentation</v>
      </c>
      <c r="I145" s="18" t="str">
        <f>IF(F145&gt;0,HYPERLINK(current_filename&amp;"ADE!C"&amp;MATCH(F145,ADE!B:B,0),"&gt;"),"")</f>
        <v>&gt;</v>
      </c>
      <c r="K145">
        <v>0</v>
      </c>
      <c r="L145">
        <v>0</v>
      </c>
      <c r="M145">
        <f>IF(K145&gt;0,VLOOKUP(K145,'DR'!B:G,2,0),"")</f>
      </c>
      <c r="N145" s="18">
        <f>IF(K145&gt;0,HYPERLINK(current_filename&amp;"DR!C"&amp;MATCH(K145,'DR'!B:B,0),"&gt;"),"")</f>
      </c>
      <c r="P145">
        <v>27</v>
      </c>
      <c r="Q145">
        <v>1</v>
      </c>
      <c r="R145" t="str">
        <f>IF(P145&gt;0,VLOOKUP(P145,AMI!B:G,3,0),"")</f>
        <v>Utility Website</v>
      </c>
      <c r="S145" s="18" t="str">
        <f>IF(P145&gt;0,HYPERLINK(current_filename&amp;"AMI!D"&amp;MATCH(P145,AMI!B:B,0),"&gt;"),"")</f>
        <v>&gt;</v>
      </c>
      <c r="U145">
        <v>0</v>
      </c>
      <c r="V145">
        <v>0</v>
      </c>
      <c r="X145" s="18">
        <f>IF(U145&gt;0,HYPERLINK(current_filename&amp;"HAN!C"&amp;MATCH(U145,AMI!B:B,0),"&gt;"),"")</f>
      </c>
    </row>
    <row r="146" spans="1:24" ht="12.75">
      <c r="A146">
        <v>9</v>
      </c>
      <c r="B146">
        <v>1</v>
      </c>
      <c r="C146" t="str">
        <f>IF(A146&gt;0,VLOOKUP(A146,SRS!B:G,3,0),"")</f>
        <v>Customer Presentment &amp; Analysis (C&amp;I)</v>
      </c>
      <c r="D146" s="18" t="str">
        <f>IF(A146&gt;0,HYPERLINK(current_filename&amp;"SRS!D"&amp;MATCH(A146,SRS!B:B,0),"&gt;"),"")</f>
        <v>&gt;</v>
      </c>
      <c r="F146">
        <v>3</v>
      </c>
      <c r="G146">
        <v>1</v>
      </c>
      <c r="H146" t="str">
        <f>IF(F146&gt;0,VLOOKUP(F146,ADE!B:G,2,0),"")</f>
        <v>Web Presentation</v>
      </c>
      <c r="I146" s="18" t="str">
        <f>IF(F146&gt;0,HYPERLINK(current_filename&amp;"ADE!C"&amp;MATCH(F146,ADE!B:B,0),"&gt;"),"")</f>
        <v>&gt;</v>
      </c>
      <c r="K146">
        <v>0</v>
      </c>
      <c r="L146">
        <v>0</v>
      </c>
      <c r="M146">
        <f>IF(K146&gt;0,VLOOKUP(K146,'DR'!B:G,2,0),"")</f>
      </c>
      <c r="N146" s="18">
        <f>IF(K146&gt;0,HYPERLINK(current_filename&amp;"DR!C"&amp;MATCH(K146,'DR'!B:B,0),"&gt;"),"")</f>
      </c>
      <c r="P146">
        <v>27</v>
      </c>
      <c r="Q146">
        <v>1</v>
      </c>
      <c r="R146" t="str">
        <f>IF(P146&gt;0,VLOOKUP(P146,AMI!B:G,3,0),"")</f>
        <v>Utility Website</v>
      </c>
      <c r="S146" s="18" t="str">
        <f>IF(P146&gt;0,HYPERLINK(current_filename&amp;"AMI!D"&amp;MATCH(P146,AMI!B:B,0),"&gt;"),"")</f>
        <v>&gt;</v>
      </c>
      <c r="U146">
        <v>0</v>
      </c>
      <c r="V146">
        <v>0</v>
      </c>
      <c r="X146" s="18">
        <f>IF(U146&gt;0,HYPERLINK(current_filename&amp;"HAN!C"&amp;MATCH(U146,AMI!B:B,0),"&gt;"),"")</f>
      </c>
    </row>
    <row r="147" spans="1:24" ht="12.75">
      <c r="A147">
        <v>0</v>
      </c>
      <c r="B147">
        <v>0</v>
      </c>
      <c r="C147">
        <f>IF(A147&gt;0,VLOOKUP(A147,SRS!B:G,3,0),"")</f>
      </c>
      <c r="D147" s="18">
        <f>IF(A147&gt;0,HYPERLINK(current_filename&amp;"SRS!D"&amp;MATCH(A147,SRS!B:B,0),"&gt;"),"")</f>
      </c>
      <c r="F147">
        <v>0</v>
      </c>
      <c r="G147">
        <v>0</v>
      </c>
      <c r="H147">
        <f>IF(F147&gt;0,VLOOKUP(F147,ADE!B:G,2,0),"")</f>
      </c>
      <c r="I147" s="18">
        <f>IF(F147&gt;0,HYPERLINK(current_filename&amp;"ADE!C"&amp;MATCH(F147,ADE!B:B,0),"&gt;"),"")</f>
      </c>
      <c r="K147">
        <v>0</v>
      </c>
      <c r="L147">
        <v>0</v>
      </c>
      <c r="M147">
        <f>IF(K147&gt;0,VLOOKUP(K147,'DR'!B:G,2,0),"")</f>
      </c>
      <c r="N147" s="18">
        <f>IF(K147&gt;0,HYPERLINK(current_filename&amp;"DR!C"&amp;MATCH(K147,'DR'!B:B,0),"&gt;"),"")</f>
      </c>
      <c r="P147">
        <v>22</v>
      </c>
      <c r="Q147">
        <v>0</v>
      </c>
      <c r="R147" t="str">
        <f>IF(P147&gt;0,VLOOKUP(P147,AMI!B:G,3,0),"")</f>
        <v>Warehouse (Meters)</v>
      </c>
      <c r="S147" s="18" t="str">
        <f>IF(P147&gt;0,HYPERLINK(current_filename&amp;"AMI!D"&amp;MATCH(P147,AMI!B:B,0),"&gt;"),"")</f>
        <v>&gt;</v>
      </c>
      <c r="U147">
        <v>0</v>
      </c>
      <c r="V147">
        <v>0</v>
      </c>
      <c r="X147" s="18">
        <f>IF(U147&gt;0,HYPERLINK(current_filename&amp;"HAN!C"&amp;MATCH(U147,AMI!B:B,0),"&gt;"),"")</f>
      </c>
    </row>
    <row r="148" spans="1:24" ht="12.75">
      <c r="A148">
        <v>0</v>
      </c>
      <c r="B148">
        <v>0</v>
      </c>
      <c r="C148">
        <f>IF(A148&gt;0,VLOOKUP(A148,SRS!B:G,3,0),"")</f>
      </c>
      <c r="D148" s="18">
        <f>IF(A148&gt;0,HYPERLINK(current_filename&amp;"SRS!D"&amp;MATCH(A148,SRS!B:B,0),"&gt;"),"")</f>
      </c>
      <c r="F148">
        <v>0</v>
      </c>
      <c r="G148">
        <v>0</v>
      </c>
      <c r="H148">
        <f>IF(F148&gt;0,VLOOKUP(F148,ADE!B:G,2,0),"")</f>
      </c>
      <c r="I148" s="18">
        <f>IF(F148&gt;0,HYPERLINK(current_filename&amp;"ADE!C"&amp;MATCH(F148,ADE!B:B,0),"&gt;"),"")</f>
      </c>
      <c r="K148">
        <v>0</v>
      </c>
      <c r="L148">
        <v>0</v>
      </c>
      <c r="M148">
        <f>IF(K148&gt;0,VLOOKUP(K148,'DR'!B:G,2,0),"")</f>
      </c>
      <c r="N148" s="18">
        <f>IF(K148&gt;0,HYPERLINK(current_filename&amp;"DR!C"&amp;MATCH(K148,'DR'!B:B,0),"&gt;"),"")</f>
      </c>
      <c r="P148">
        <v>25</v>
      </c>
      <c r="Q148">
        <v>0</v>
      </c>
      <c r="R148" t="str">
        <f>IF(P148&gt;0,VLOOKUP(P148,AMI!B:G,3,0),"")</f>
        <v>Warehouse Technician</v>
      </c>
      <c r="S148" s="18" t="str">
        <f>IF(P148&gt;0,HYPERLINK(current_filename&amp;"AMI!D"&amp;MATCH(P148,AMI!B:B,0),"&gt;"),"")</f>
        <v>&gt;</v>
      </c>
      <c r="U148">
        <v>0</v>
      </c>
      <c r="V148">
        <v>0</v>
      </c>
      <c r="X148" s="18">
        <f>IF(U148&gt;0,HYPERLINK(current_filename&amp;"HAN!C"&amp;MATCH(U148,AMI!B:B,0),"&gt;"),"")</f>
      </c>
    </row>
    <row r="149" spans="1:24" ht="12.75">
      <c r="A149">
        <v>0</v>
      </c>
      <c r="B149">
        <v>0</v>
      </c>
      <c r="C149">
        <f>IF(A149&gt;0,VLOOKUP(A149,SRS!B:G,3,0),"")</f>
      </c>
      <c r="D149" s="18">
        <f>IF(A149&gt;0,HYPERLINK(current_filename&amp;"SRS!D"&amp;MATCH(A149,SRS!B:B,0),"&gt;"),"")</f>
      </c>
      <c r="F149">
        <v>30</v>
      </c>
      <c r="G149">
        <v>1</v>
      </c>
      <c r="H149" t="str">
        <f>IF(F149&gt;0,VLOOKUP(F149,ADE!B:G,2,0),"")</f>
        <v>Wide Area Networks</v>
      </c>
      <c r="I149" s="18" t="str">
        <f>IF(F149&gt;0,HYPERLINK(current_filename&amp;"ADE!C"&amp;MATCH(F149,ADE!B:B,0),"&gt;"),"")</f>
        <v>&gt;</v>
      </c>
      <c r="K149">
        <v>0</v>
      </c>
      <c r="L149">
        <v>0</v>
      </c>
      <c r="M149">
        <f>IF(K149&gt;0,VLOOKUP(K149,'DR'!B:G,2,0),"")</f>
      </c>
      <c r="N149" s="18">
        <f>IF(K149&gt;0,HYPERLINK(current_filename&amp;"DR!C"&amp;MATCH(K149,'DR'!B:B,0),"&gt;"),"")</f>
      </c>
      <c r="P149">
        <v>86</v>
      </c>
      <c r="Q149">
        <v>1</v>
      </c>
      <c r="R149" t="str">
        <f>IF(P149&gt;0,VLOOKUP(P149,AMI!B:G,3,0),"")</f>
        <v>Wide Area Network</v>
      </c>
      <c r="S149" s="18" t="str">
        <f>IF(P149&gt;0,HYPERLINK(current_filename&amp;"AMI!D"&amp;MATCH(P149,AMI!B:B,0),"&gt;"),"")</f>
        <v>&gt;</v>
      </c>
      <c r="U149">
        <v>0</v>
      </c>
      <c r="V149">
        <v>0</v>
      </c>
      <c r="X149" s="18">
        <f>IF(U149&gt;0,HYPERLINK(current_filename&amp;"HAN!C"&amp;MATCH(U149,AMI!B:B,0),"&gt;"),"")</f>
      </c>
    </row>
    <row r="150" spans="1:24" ht="12.75">
      <c r="A150">
        <v>33</v>
      </c>
      <c r="B150">
        <v>1</v>
      </c>
      <c r="C150" t="str">
        <f>IF(A150&gt;0,VLOOKUP(A150,SRS!B:G,3,0),"")</f>
        <v>Work Scheduling</v>
      </c>
      <c r="D150" s="18" t="str">
        <f>IF(A150&gt;0,HYPERLINK(current_filename&amp;"SRS!D"&amp;MATCH(A150,SRS!B:B,0),"&gt;"),"")</f>
        <v>&gt;</v>
      </c>
      <c r="F150">
        <v>0</v>
      </c>
      <c r="G150">
        <v>0</v>
      </c>
      <c r="H150">
        <f>IF(F150&gt;0,VLOOKUP(F150,ADE!B:G,2,0),"")</f>
      </c>
      <c r="I150" s="18">
        <f>IF(F150&gt;0,HYPERLINK(current_filename&amp;"ADE!C"&amp;MATCH(F150,ADE!B:B,0),"&gt;"),"")</f>
      </c>
      <c r="K150">
        <v>0</v>
      </c>
      <c r="L150">
        <v>0</v>
      </c>
      <c r="M150">
        <f>IF(K150&gt;0,VLOOKUP(K150,'DR'!B:G,2,0),"")</f>
      </c>
      <c r="N150" s="18">
        <f>IF(K150&gt;0,HYPERLINK(current_filename&amp;"DR!C"&amp;MATCH(K150,'DR'!B:B,0),"&gt;"),"")</f>
      </c>
      <c r="P150">
        <v>21</v>
      </c>
      <c r="Q150">
        <v>1</v>
      </c>
      <c r="R150" t="str">
        <f>IF(P150&gt;0,VLOOKUP(P150,AMI!B:G,3,0),"")</f>
        <v>Workforce Management System</v>
      </c>
      <c r="S150" s="18" t="str">
        <f>IF(P150&gt;0,HYPERLINK(current_filename&amp;"AMI!D"&amp;MATCH(P150,AMI!B:B,0),"&gt;"),"")</f>
        <v>&gt;</v>
      </c>
      <c r="U150">
        <v>0</v>
      </c>
      <c r="V150">
        <v>0</v>
      </c>
      <c r="X150" s="18">
        <f>IF(U150&gt;0,HYPERLINK(current_filename&amp;"HAN!C"&amp;MATCH(U150,AMI!B:B,0),"&gt;"),"")</f>
      </c>
    </row>
    <row r="151" spans="1:24" ht="12.75">
      <c r="A151">
        <v>0</v>
      </c>
      <c r="B151">
        <v>0</v>
      </c>
      <c r="C151">
        <f>IF(A151&gt;0,VLOOKUP(A151,SRS!B:G,3,0),"")</f>
      </c>
      <c r="D151" s="18">
        <f>IF(A151&gt;0,HYPERLINK(current_filename&amp;"SRS!D"&amp;MATCH(A151,SRS!B:B,0),"&gt;"),"")</f>
      </c>
      <c r="F151">
        <v>0</v>
      </c>
      <c r="G151">
        <v>0</v>
      </c>
      <c r="H151">
        <f>IF(F151&gt;0,VLOOKUP(F151,ADE!B:G,2,0),"")</f>
      </c>
      <c r="I151" s="18">
        <f>IF(F151&gt;0,HYPERLINK(current_filename&amp;"ADE!C"&amp;MATCH(F151,ADE!B:B,0),"&gt;"),"")</f>
      </c>
      <c r="K151">
        <v>12</v>
      </c>
      <c r="L151">
        <v>0</v>
      </c>
      <c r="M151" t="str">
        <f>IF(K151&gt;0,VLOOKUP(K151,'DR'!B:G,2,0),"")</f>
        <v>Customer Residential</v>
      </c>
      <c r="N151" s="18" t="str">
        <f>IF(K151&gt;0,HYPERLINK(current_filename&amp;"DR!C"&amp;MATCH(K151,'DR'!B:B,0),"&gt;"),"")</f>
        <v>&gt;</v>
      </c>
      <c r="P151">
        <v>0</v>
      </c>
      <c r="Q151">
        <v>0</v>
      </c>
      <c r="R151">
        <f>IF(P151&gt;0,VLOOKUP(P151,AMI!B:G,3,0),"")</f>
      </c>
      <c r="S151" s="18">
        <f>IF(P151&gt;0,HYPERLINK(current_filename&amp;"AMI!D"&amp;MATCH(P151,AMI!B:B,0),"&gt;"),"")</f>
      </c>
      <c r="U151">
        <v>0</v>
      </c>
      <c r="V151">
        <v>0</v>
      </c>
      <c r="X151" s="18">
        <f>IF(U151&gt;0,HYPERLINK(current_filename&amp;"HAN!C"&amp;MATCH(U151,AMI!B:B,0),"&gt;"),"")</f>
      </c>
    </row>
    <row r="152" spans="1:24" ht="12.75">
      <c r="A152">
        <v>0</v>
      </c>
      <c r="B152">
        <v>0</v>
      </c>
      <c r="C152">
        <f>IF(A152&gt;0,VLOOKUP(A152,SRS!B:G,3,0),"")</f>
      </c>
      <c r="D152" s="18">
        <f>IF(A152&gt;0,HYPERLINK(current_filename&amp;"SRS!D"&amp;MATCH(A152,SRS!B:B,0),"&gt;"),"")</f>
      </c>
      <c r="F152">
        <v>2</v>
      </c>
      <c r="G152">
        <v>0</v>
      </c>
      <c r="H152" t="str">
        <f>IF(F152&gt;0,VLOOKUP(F152,ADE!B:G,2,0),"")</f>
        <v>BPL/PLC</v>
      </c>
      <c r="I152" s="18" t="str">
        <f>IF(F152&gt;0,HYPERLINK(current_filename&amp;"ADE!C"&amp;MATCH(F152,ADE!B:B,0),"&gt;"),"")</f>
        <v>&gt;</v>
      </c>
      <c r="K152">
        <v>0</v>
      </c>
      <c r="L152">
        <v>0</v>
      </c>
      <c r="M152">
        <f>IF(K152&gt;0,VLOOKUP(K152,'DR'!B:G,2,0),"")</f>
      </c>
      <c r="N152" s="18">
        <f>IF(K152&gt;0,HYPERLINK(current_filename&amp;"DR!C"&amp;MATCH(K152,'DR'!B:B,0),"&gt;"),"")</f>
      </c>
      <c r="P152">
        <v>0</v>
      </c>
      <c r="Q152">
        <v>0</v>
      </c>
      <c r="R152">
        <f>IF(P152&gt;0,VLOOKUP(P152,AMI!B:G,3,0),"")</f>
      </c>
      <c r="S152" s="18">
        <f>IF(P152&gt;0,HYPERLINK(current_filename&amp;"AMI!D"&amp;MATCH(P152,AMI!B:B,0),"&gt;"),"")</f>
      </c>
      <c r="U152">
        <v>0</v>
      </c>
      <c r="V152">
        <v>0</v>
      </c>
      <c r="X152" s="18">
        <f>IF(U152&gt;0,HYPERLINK(current_filename&amp;"HAN!C"&amp;MATCH(U152,AMI!B:B,0),"&gt;"),"")</f>
      </c>
    </row>
    <row r="153" spans="1:24" ht="12.75">
      <c r="A153">
        <v>0</v>
      </c>
      <c r="B153">
        <v>0</v>
      </c>
      <c r="C153">
        <f>IF(A153&gt;0,VLOOKUP(A153,SRS!B:G,3,0),"")</f>
      </c>
      <c r="D153" s="18">
        <f>IF(A153&gt;0,HYPERLINK(current_filename&amp;"SRS!D"&amp;MATCH(A153,SRS!B:B,0),"&gt;"),"")</f>
      </c>
      <c r="F153">
        <v>13</v>
      </c>
      <c r="G153">
        <v>0</v>
      </c>
      <c r="H153" t="str">
        <f>IF(F153&gt;0,VLOOKUP(F153,ADE!B:G,2,0),"")</f>
        <v>PTSN</v>
      </c>
      <c r="I153" s="18" t="str">
        <f>IF(F153&gt;0,HYPERLINK(current_filename&amp;"ADE!C"&amp;MATCH(F153,ADE!B:B,0),"&gt;"),"")</f>
        <v>&gt;</v>
      </c>
      <c r="K153">
        <v>0</v>
      </c>
      <c r="L153">
        <v>0</v>
      </c>
      <c r="M153">
        <f>IF(K153&gt;0,VLOOKUP(K153,'DR'!B:G,2,0),"")</f>
      </c>
      <c r="N153" s="18">
        <f>IF(K153&gt;0,HYPERLINK(current_filename&amp;"DR!C"&amp;MATCH(K153,'DR'!B:B,0),"&gt;"),"")</f>
      </c>
      <c r="P153">
        <v>0</v>
      </c>
      <c r="Q153">
        <v>0</v>
      </c>
      <c r="R153">
        <f>IF(P153&gt;0,VLOOKUP(P153,AMI!B:G,3,0),"")</f>
      </c>
      <c r="S153" s="18">
        <f>IF(P153&gt;0,HYPERLINK(current_filename&amp;"AMI!D"&amp;MATCH(P153,AMI!B:B,0),"&gt;"),"")</f>
      </c>
      <c r="U153">
        <v>0</v>
      </c>
      <c r="V153">
        <v>0</v>
      </c>
      <c r="X153" s="18">
        <f>IF(U153&gt;0,HYPERLINK(current_filename&amp;"HAN!C"&amp;MATCH(U153,AMI!B:B,0),"&gt;"),"")</f>
      </c>
    </row>
    <row r="154" spans="1:24" ht="12.75">
      <c r="A154">
        <v>0</v>
      </c>
      <c r="B154">
        <v>0</v>
      </c>
      <c r="C154">
        <f>IF(A154&gt;0,VLOOKUP(A154,SRS!B:G,3,0),"")</f>
      </c>
      <c r="D154" s="18">
        <f>IF(A154&gt;0,HYPERLINK(current_filename&amp;"SRS!D"&amp;MATCH(A154,SRS!B:B,0),"&gt;"),"")</f>
      </c>
      <c r="F154">
        <v>6</v>
      </c>
      <c r="G154">
        <v>0</v>
      </c>
      <c r="H154" t="str">
        <f>IF(F154&gt;0,VLOOKUP(F154,ADE!B:G,2,0),"")</f>
        <v>Private Wireless</v>
      </c>
      <c r="I154" s="18" t="str">
        <f>IF(F154&gt;0,HYPERLINK(current_filename&amp;"ADE!C"&amp;MATCH(F154,ADE!B:B,0),"&gt;"),"")</f>
        <v>&gt;</v>
      </c>
      <c r="K154">
        <v>0</v>
      </c>
      <c r="L154">
        <v>0</v>
      </c>
      <c r="M154">
        <f>IF(K154&gt;0,VLOOKUP(K154,'DR'!B:G,2,0),"")</f>
      </c>
      <c r="N154" s="18">
        <f>IF(K154&gt;0,HYPERLINK(current_filename&amp;"DR!C"&amp;MATCH(K154,'DR'!B:B,0),"&gt;"),"")</f>
      </c>
      <c r="P154">
        <v>0</v>
      </c>
      <c r="Q154">
        <v>0</v>
      </c>
      <c r="R154">
        <f>IF(P154&gt;0,VLOOKUP(P154,AMI!B:G,3,0),"")</f>
      </c>
      <c r="S154" s="18">
        <f>IF(P154&gt;0,HYPERLINK(current_filename&amp;"AMI!D"&amp;MATCH(P154,AMI!B:B,0),"&gt;"),"")</f>
      </c>
      <c r="U154">
        <v>0</v>
      </c>
      <c r="V154">
        <v>0</v>
      </c>
      <c r="X154" s="18">
        <f>IF(U154&gt;0,HYPERLINK(current_filename&amp;"HAN!C"&amp;MATCH(U154,AMI!B:B,0),"&gt;"),"")</f>
      </c>
    </row>
    <row r="155" spans="1:24" ht="12.75">
      <c r="A155">
        <v>0</v>
      </c>
      <c r="B155">
        <v>0</v>
      </c>
      <c r="C155">
        <f>IF(A155&gt;0,VLOOKUP(A155,SRS!B:G,3,0),"")</f>
      </c>
      <c r="D155" s="18">
        <f>IF(A155&gt;0,HYPERLINK(current_filename&amp;"SRS!D"&amp;MATCH(A155,SRS!B:B,0),"&gt;"),"")</f>
      </c>
      <c r="F155">
        <v>31</v>
      </c>
      <c r="G155">
        <v>0</v>
      </c>
      <c r="H155" t="str">
        <f>IF(F155&gt;0,VLOOKUP(F155,ADE!B:G,2,0),"")</f>
        <v>Public Wireless</v>
      </c>
      <c r="I155" s="18" t="str">
        <f>IF(F155&gt;0,HYPERLINK(current_filename&amp;"ADE!C"&amp;MATCH(F155,ADE!B:B,0),"&gt;"),"")</f>
        <v>&gt;</v>
      </c>
      <c r="K155">
        <v>0</v>
      </c>
      <c r="L155">
        <v>0</v>
      </c>
      <c r="M155">
        <f>IF(K155&gt;0,VLOOKUP(K155,'DR'!B:G,2,0),"")</f>
      </c>
      <c r="N155" s="18">
        <f>IF(K155&gt;0,HYPERLINK(current_filename&amp;"DR!C"&amp;MATCH(K155,'DR'!B:B,0),"&gt;"),"")</f>
      </c>
      <c r="P155">
        <v>0</v>
      </c>
      <c r="Q155">
        <v>0</v>
      </c>
      <c r="R155">
        <f>IF(P155&gt;0,VLOOKUP(P155,AMI!B:G,3,0),"")</f>
      </c>
      <c r="S155" s="18">
        <f>IF(P155&gt;0,HYPERLINK(current_filename&amp;"AMI!D"&amp;MATCH(P155,AMI!B:B,0),"&gt;"),"")</f>
      </c>
      <c r="U155">
        <v>0</v>
      </c>
      <c r="V155">
        <v>0</v>
      </c>
      <c r="X155" s="18">
        <f>IF(U155&gt;0,HYPERLINK(current_filename&amp;"HAN!C"&amp;MATCH(U155,AMI!B:B,0),"&gt;"),"")</f>
      </c>
    </row>
    <row r="156" spans="1:24" ht="12.75">
      <c r="A156">
        <v>7</v>
      </c>
      <c r="B156">
        <v>0</v>
      </c>
      <c r="C156" t="str">
        <f>IF(A156&gt;0,VLOOKUP(A156,SRS!B:G,3,0),"")</f>
        <v>Customer Information Analysis</v>
      </c>
      <c r="D156" s="18" t="str">
        <f>IF(A156&gt;0,HYPERLINK(current_filename&amp;"SRS!D"&amp;MATCH(A156,SRS!B:B,0),"&gt;"),"")</f>
        <v>&gt;</v>
      </c>
      <c r="F156">
        <v>0</v>
      </c>
      <c r="G156">
        <v>0</v>
      </c>
      <c r="H156">
        <f>IF(F156&gt;0,VLOOKUP(F156,ADE!B:G,2,0),"")</f>
      </c>
      <c r="I156" s="18">
        <f>IF(F156&gt;0,HYPERLINK(current_filename&amp;"ADE!C"&amp;MATCH(F156,ADE!B:B,0),"&gt;"),"")</f>
      </c>
      <c r="K156">
        <v>0</v>
      </c>
      <c r="L156">
        <v>0</v>
      </c>
      <c r="M156">
        <f>IF(K156&gt;0,VLOOKUP(K156,'DR'!B:G,2,0),"")</f>
      </c>
      <c r="N156" s="18">
        <f>IF(K156&gt;0,HYPERLINK(current_filename&amp;"DR!C"&amp;MATCH(K156,'DR'!B:B,0),"&gt;"),"")</f>
      </c>
      <c r="P156">
        <v>0</v>
      </c>
      <c r="Q156">
        <v>0</v>
      </c>
      <c r="R156">
        <f>IF(P156&gt;0,VLOOKUP(P156,AMI!B:G,3,0),"")</f>
      </c>
      <c r="S156" s="18">
        <f>IF(P156&gt;0,HYPERLINK(current_filename&amp;"AMI!D"&amp;MATCH(P156,AMI!B:B,0),"&gt;"),"")</f>
      </c>
      <c r="U156">
        <v>0</v>
      </c>
      <c r="V156">
        <v>0</v>
      </c>
      <c r="X156" s="18">
        <f>IF(U156&gt;0,HYPERLINK(current_filename&amp;"HAN!C"&amp;MATCH(U156,AMI!B:B,0),"&gt;"),"")</f>
      </c>
    </row>
    <row r="157" spans="1:24" ht="12.75">
      <c r="A157">
        <v>0</v>
      </c>
      <c r="B157">
        <v>0</v>
      </c>
      <c r="C157">
        <f>IF(A157&gt;0,VLOOKUP(A157,SRS!B:G,3,0),"")</f>
      </c>
      <c r="D157" s="18">
        <f>IF(A157&gt;0,HYPERLINK(current_filename&amp;"SRS!D"&amp;MATCH(A157,SRS!B:B,0),"&gt;"),"")</f>
      </c>
      <c r="F157">
        <v>1</v>
      </c>
      <c r="G157">
        <v>0</v>
      </c>
      <c r="H157" t="str">
        <f>IF(F157&gt;0,VLOOKUP(F157,ADE!B:G,2,0),"")</f>
        <v>Process Orchestration</v>
      </c>
      <c r="I157" s="18" t="str">
        <f>IF(F157&gt;0,HYPERLINK(current_filename&amp;"ADE!C"&amp;MATCH(F157,ADE!B:B,0),"&gt;"),"")</f>
        <v>&gt;</v>
      </c>
      <c r="K157">
        <v>0</v>
      </c>
      <c r="L157">
        <v>0</v>
      </c>
      <c r="M157">
        <f>IF(K157&gt;0,VLOOKUP(K157,'DR'!B:G,2,0),"")</f>
      </c>
      <c r="N157" s="18">
        <f>IF(K157&gt;0,HYPERLINK(current_filename&amp;"DR!C"&amp;MATCH(K157,'DR'!B:B,0),"&gt;"),"")</f>
      </c>
      <c r="P157">
        <v>0</v>
      </c>
      <c r="Q157">
        <v>0</v>
      </c>
      <c r="R157">
        <f>IF(P157&gt;0,VLOOKUP(P157,AMI!B:G,3,0),"")</f>
      </c>
      <c r="S157" s="18">
        <f>IF(P157&gt;0,HYPERLINK(current_filename&amp;"AMI!D"&amp;MATCH(P157,AMI!B:B,0),"&gt;"),"")</f>
      </c>
      <c r="U157">
        <v>0</v>
      </c>
      <c r="V157">
        <v>0</v>
      </c>
      <c r="X157" s="18">
        <f>IF(U157&gt;0,HYPERLINK(current_filename&amp;"HAN!C"&amp;MATCH(U157,AMI!B:B,0),"&gt;"),"")</f>
      </c>
    </row>
    <row r="158" spans="1:24" ht="12.75">
      <c r="A158">
        <v>0</v>
      </c>
      <c r="B158">
        <v>0</v>
      </c>
      <c r="C158">
        <f>IF(A158&gt;0,VLOOKUP(A158,SRS!B:G,3,0),"")</f>
      </c>
      <c r="D158" s="18">
        <f>IF(A158&gt;0,HYPERLINK(current_filename&amp;"SRS!D"&amp;MATCH(A158,SRS!B:B,0),"&gt;"),"")</f>
      </c>
      <c r="F158">
        <v>0</v>
      </c>
      <c r="G158">
        <v>0</v>
      </c>
      <c r="H158">
        <f>IF(F158&gt;0,VLOOKUP(F158,ADE!B:G,2,0),"")</f>
      </c>
      <c r="I158" s="18">
        <f>IF(F158&gt;0,HYPERLINK(current_filename&amp;"ADE!C"&amp;MATCH(F158,ADE!B:B,0),"&gt;"),"")</f>
      </c>
      <c r="K158">
        <v>0</v>
      </c>
      <c r="L158">
        <v>0</v>
      </c>
      <c r="M158">
        <f>IF(K158&gt;0,VLOOKUP(K158,'DR'!B:G,2,0),"")</f>
      </c>
      <c r="N158" s="18">
        <f>IF(K158&gt;0,HYPERLINK(current_filename&amp;"DR!C"&amp;MATCH(K158,'DR'!B:B,0),"&gt;"),"")</f>
      </c>
      <c r="P158">
        <v>0</v>
      </c>
      <c r="Q158">
        <v>0</v>
      </c>
      <c r="R158">
        <f>IF(P158&gt;0,VLOOKUP(P158,AMI!B:G,3,0),"")</f>
      </c>
      <c r="S158" s="18">
        <f>IF(P158&gt;0,HYPERLINK(current_filename&amp;"AMI!D"&amp;MATCH(P158,AMI!B:B,0),"&gt;"),"")</f>
      </c>
      <c r="U158">
        <v>0</v>
      </c>
      <c r="V158">
        <v>0</v>
      </c>
      <c r="X158" s="18">
        <f>IF(U158&gt;0,HYPERLINK(current_filename&amp;"HAN!C"&amp;MATCH(U158,AMI!B:B,0),"&gt;"),"")</f>
      </c>
    </row>
    <row r="159" spans="1:24" ht="12.75">
      <c r="A159">
        <v>0</v>
      </c>
      <c r="B159">
        <v>0</v>
      </c>
      <c r="C159">
        <f>IF(A159&gt;0,VLOOKUP(A159,SRS!B:G,3,0),"")</f>
      </c>
      <c r="D159" s="18">
        <f>IF(A159&gt;0,HYPERLINK(current_filename&amp;"SRS!D"&amp;MATCH(A159,SRS!B:B,0),"&gt;"),"")</f>
      </c>
      <c r="F159">
        <v>0</v>
      </c>
      <c r="G159">
        <v>0</v>
      </c>
      <c r="H159">
        <f>IF(F159&gt;0,VLOOKUP(F159,ADE!B:G,2,0),"")</f>
      </c>
      <c r="I159" s="18">
        <f>IF(F159&gt;0,HYPERLINK(current_filename&amp;"ADE!C"&amp;MATCH(F159,ADE!B:B,0),"&gt;"),"")</f>
      </c>
      <c r="K159">
        <v>0</v>
      </c>
      <c r="L159">
        <v>0</v>
      </c>
      <c r="M159">
        <f>IF(K159&gt;0,VLOOKUP(K159,'DR'!B:G,2,0),"")</f>
      </c>
      <c r="N159" s="18">
        <f>IF(K159&gt;0,HYPERLINK(current_filename&amp;"DR!C"&amp;MATCH(K159,'DR'!B:B,0),"&gt;"),"")</f>
      </c>
      <c r="P159">
        <v>0</v>
      </c>
      <c r="Q159">
        <v>0</v>
      </c>
      <c r="R159">
        <f>IF(P159&gt;0,VLOOKUP(P159,AMI!B:G,3,0),"")</f>
      </c>
      <c r="S159" s="18">
        <f>IF(P159&gt;0,HYPERLINK(current_filename&amp;"AMI!D"&amp;MATCH(P159,AMI!B:B,0),"&gt;"),"")</f>
      </c>
      <c r="U159">
        <v>0</v>
      </c>
      <c r="V159">
        <v>0</v>
      </c>
      <c r="X159" s="18">
        <f>IF(U159&gt;0,HYPERLINK(current_filename&amp;"HAN!C"&amp;MATCH(U159,AMI!B:B,0),"&gt;"),"")</f>
      </c>
    </row>
    <row r="160" spans="1:24" ht="12.75">
      <c r="A160">
        <v>0</v>
      </c>
      <c r="B160">
        <v>0</v>
      </c>
      <c r="C160">
        <f>IF(A160&gt;0,VLOOKUP(A160,SRS!B:G,3,0),"")</f>
      </c>
      <c r="D160" s="18">
        <f>IF(A160&gt;0,HYPERLINK(current_filename&amp;"SRS!D"&amp;MATCH(A160,SRS!B:B,0),"&gt;"),"")</f>
      </c>
      <c r="F160">
        <v>0</v>
      </c>
      <c r="G160">
        <v>0</v>
      </c>
      <c r="H160">
        <f>IF(F160&gt;0,VLOOKUP(F160,ADE!B:G,2,0),"")</f>
      </c>
      <c r="I160" s="18">
        <f>IF(F160&gt;0,HYPERLINK(current_filename&amp;"ADE!C"&amp;MATCH(F160,ADE!B:B,0),"&gt;"),"")</f>
      </c>
      <c r="K160">
        <v>0</v>
      </c>
      <c r="L160">
        <v>0</v>
      </c>
      <c r="M160">
        <f>IF(K160&gt;0,VLOOKUP(K160,'DR'!B:G,2,0),"")</f>
      </c>
      <c r="N160" s="18">
        <f>IF(K160&gt;0,HYPERLINK(current_filename&amp;"DR!C"&amp;MATCH(K160,'DR'!B:B,0),"&gt;"),"")</f>
      </c>
      <c r="P160">
        <v>0</v>
      </c>
      <c r="Q160">
        <v>0</v>
      </c>
      <c r="R160">
        <f>IF(P160&gt;0,VLOOKUP(P160,AMI!B:G,3,0),"")</f>
      </c>
      <c r="S160" s="18">
        <f>IF(P160&gt;0,HYPERLINK(current_filename&amp;"AMI!D"&amp;MATCH(P160,AMI!B:B,0),"&gt;"),"")</f>
      </c>
      <c r="U160">
        <v>0</v>
      </c>
      <c r="V160">
        <v>0</v>
      </c>
      <c r="X160" s="18">
        <f>IF(U160&gt;0,HYPERLINK(current_filename&amp;"HAN!C"&amp;MATCH(U160,AMI!B:B,0),"&gt;"),"")</f>
      </c>
    </row>
  </sheetData>
  <sheetProtection/>
  <autoFilter ref="A1:Y160"/>
  <conditionalFormatting sqref="A2:C160">
    <cfRule type="expression" priority="1" dxfId="0" stopIfTrue="1">
      <formula>$B2&gt;0</formula>
    </cfRule>
  </conditionalFormatting>
  <conditionalFormatting sqref="F2:H160">
    <cfRule type="expression" priority="2" dxfId="0" stopIfTrue="1">
      <formula>$G2&gt;0</formula>
    </cfRule>
  </conditionalFormatting>
  <conditionalFormatting sqref="K2:M160">
    <cfRule type="expression" priority="3" dxfId="0" stopIfTrue="1">
      <formula>$L2&gt;0</formula>
    </cfRule>
  </conditionalFormatting>
  <conditionalFormatting sqref="P2:R160">
    <cfRule type="expression" priority="4" dxfId="0" stopIfTrue="1">
      <formula>$Q2&gt;0</formula>
    </cfRule>
  </conditionalFormatting>
  <conditionalFormatting sqref="V2:W160 U2:U64 U77:U160">
    <cfRule type="expression" priority="5" dxfId="0" stopIfTrue="1">
      <formula>$V2&gt;0</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54"/>
  <sheetViews>
    <sheetView zoomScalePageLayoutView="0" workbookViewId="0" topLeftCell="A1">
      <pane ySplit="1" topLeftCell="BM32" activePane="bottomLeft" state="frozen"/>
      <selection pane="topLeft" activeCell="A1" sqref="A1"/>
      <selection pane="bottomLeft" activeCell="C39" sqref="C39"/>
    </sheetView>
  </sheetViews>
  <sheetFormatPr defaultColWidth="9.140625" defaultRowHeight="12.75"/>
  <cols>
    <col min="1" max="1" width="3.00390625" style="0" customWidth="1"/>
    <col min="2" max="2" width="5.8515625" style="0" customWidth="1"/>
    <col min="4" max="4" width="16.140625" style="0" customWidth="1"/>
    <col min="5" max="5" width="59.00390625" style="0" customWidth="1"/>
    <col min="6" max="6" width="40.7109375" style="0" customWidth="1"/>
    <col min="7" max="7" width="16.7109375" style="0" customWidth="1"/>
  </cols>
  <sheetData>
    <row r="1" spans="2:7" ht="24.75" thickBot="1">
      <c r="B1" s="1" t="s">
        <v>641</v>
      </c>
      <c r="C1" s="2" t="s">
        <v>642</v>
      </c>
      <c r="D1" s="2" t="s">
        <v>643</v>
      </c>
      <c r="E1" s="2" t="s">
        <v>644</v>
      </c>
      <c r="F1" s="2" t="s">
        <v>558</v>
      </c>
      <c r="G1" s="2" t="s">
        <v>645</v>
      </c>
    </row>
    <row r="2" spans="1:7" ht="48.75" thickBot="1">
      <c r="A2" s="18" t="str">
        <f>HYPERLINK(current_filename&amp;"Mapping!A"&amp;MATCH(B2,Mapping!A:A,0),"&lt;")</f>
        <v>&lt;</v>
      </c>
      <c r="B2" s="3">
        <v>1</v>
      </c>
      <c r="C2" s="4" t="s">
        <v>646</v>
      </c>
      <c r="D2" s="4" t="s">
        <v>647</v>
      </c>
      <c r="E2" s="5" t="s">
        <v>648</v>
      </c>
      <c r="F2" s="5" t="s">
        <v>649</v>
      </c>
      <c r="G2" s="4" t="s">
        <v>650</v>
      </c>
    </row>
    <row r="3" spans="1:7" ht="24.75" thickBot="1">
      <c r="A3" s="18" t="str">
        <f>HYPERLINK(current_filename&amp;"Mapping!A"&amp;MATCH(B3,Mapping!A:A,0),"&lt;")</f>
        <v>&lt;</v>
      </c>
      <c r="B3" s="3">
        <v>2</v>
      </c>
      <c r="C3" s="4" t="s">
        <v>651</v>
      </c>
      <c r="D3" s="4" t="s">
        <v>652</v>
      </c>
      <c r="E3" s="5" t="s">
        <v>653</v>
      </c>
      <c r="F3" s="5" t="s">
        <v>654</v>
      </c>
      <c r="G3" s="4" t="s">
        <v>655</v>
      </c>
    </row>
    <row r="4" spans="1:7" ht="36.75" thickBot="1">
      <c r="A4" s="18" t="str">
        <f>HYPERLINK(current_filename&amp;"Mapping!A"&amp;MATCH(B4,Mapping!A:A,0),"&lt;")</f>
        <v>&lt;</v>
      </c>
      <c r="B4" s="3">
        <v>3</v>
      </c>
      <c r="C4" s="4" t="s">
        <v>656</v>
      </c>
      <c r="D4" s="4" t="s">
        <v>657</v>
      </c>
      <c r="E4" s="5" t="s">
        <v>660</v>
      </c>
      <c r="F4" s="5" t="s">
        <v>661</v>
      </c>
      <c r="G4" s="5"/>
    </row>
    <row r="5" spans="1:7" ht="24.75" thickBot="1">
      <c r="A5" s="18" t="str">
        <f>HYPERLINK(current_filename&amp;"Mapping!A"&amp;MATCH(B5,Mapping!A:A,0),"&lt;")</f>
        <v>&lt;</v>
      </c>
      <c r="B5" s="3">
        <v>4</v>
      </c>
      <c r="C5" s="4" t="s">
        <v>662</v>
      </c>
      <c r="D5" s="4" t="s">
        <v>663</v>
      </c>
      <c r="E5" s="5" t="s">
        <v>664</v>
      </c>
      <c r="F5" s="5" t="s">
        <v>665</v>
      </c>
      <c r="G5" s="5"/>
    </row>
    <row r="6" spans="1:7" ht="48">
      <c r="A6" s="18" t="str">
        <f>HYPERLINK(current_filename&amp;"Mapping!A"&amp;MATCH(B6,Mapping!A:A,0),"&lt;")</f>
        <v>&lt;</v>
      </c>
      <c r="B6" s="23">
        <v>5</v>
      </c>
      <c r="C6" s="26" t="s">
        <v>666</v>
      </c>
      <c r="D6" s="26" t="s">
        <v>667</v>
      </c>
      <c r="E6" s="7" t="s">
        <v>668</v>
      </c>
      <c r="F6" s="21" t="s">
        <v>671</v>
      </c>
      <c r="G6" s="21"/>
    </row>
    <row r="7" spans="1:7" ht="24">
      <c r="A7" s="18" t="str">
        <f>HYPERLINK(current_filename&amp;"Mapping!A"&amp;MATCH(B7,Mapping!A:A,0),"&lt;")</f>
        <v>&lt;</v>
      </c>
      <c r="B7" s="24"/>
      <c r="C7" s="27"/>
      <c r="D7" s="27"/>
      <c r="E7" s="7" t="s">
        <v>669</v>
      </c>
      <c r="F7" s="29"/>
      <c r="G7" s="29"/>
    </row>
    <row r="8" spans="1:7" ht="13.5" thickBot="1">
      <c r="A8" s="18" t="str">
        <f>HYPERLINK(current_filename&amp;"Mapping!A"&amp;MATCH(B8,Mapping!A:A,0),"&lt;")</f>
        <v>&lt;</v>
      </c>
      <c r="B8" s="25"/>
      <c r="C8" s="28"/>
      <c r="D8" s="28"/>
      <c r="E8" s="5" t="s">
        <v>670</v>
      </c>
      <c r="F8" s="22"/>
      <c r="G8" s="22"/>
    </row>
    <row r="9" spans="1:7" ht="48.75" thickBot="1">
      <c r="A9" s="18" t="str">
        <f>HYPERLINK(current_filename&amp;"Mapping!A"&amp;MATCH(B9,Mapping!A:A,0),"&lt;")</f>
        <v>&lt;</v>
      </c>
      <c r="B9" s="3">
        <v>6</v>
      </c>
      <c r="C9" s="4" t="s">
        <v>672</v>
      </c>
      <c r="D9" s="4" t="s">
        <v>673</v>
      </c>
      <c r="E9" s="5" t="s">
        <v>674</v>
      </c>
      <c r="F9" s="5" t="s">
        <v>675</v>
      </c>
      <c r="G9" s="5"/>
    </row>
    <row r="10" spans="1:7" ht="36.75" thickBot="1">
      <c r="A10" s="18" t="str">
        <f>HYPERLINK(current_filename&amp;"Mapping!A"&amp;MATCH(B10,Mapping!A:A,0),"&lt;")</f>
        <v>&lt;</v>
      </c>
      <c r="B10" s="3">
        <v>7</v>
      </c>
      <c r="C10" s="4" t="s">
        <v>676</v>
      </c>
      <c r="D10" s="4" t="s">
        <v>677</v>
      </c>
      <c r="E10" s="5" t="s">
        <v>678</v>
      </c>
      <c r="F10" s="5" t="s">
        <v>679</v>
      </c>
      <c r="G10" s="5"/>
    </row>
    <row r="11" spans="1:7" ht="36.75" thickBot="1">
      <c r="A11" s="18" t="str">
        <f>HYPERLINK(current_filename&amp;"Mapping!A"&amp;MATCH(B11,Mapping!A:A,0),"&lt;")</f>
        <v>&lt;</v>
      </c>
      <c r="B11" s="3">
        <v>8</v>
      </c>
      <c r="C11" s="4" t="s">
        <v>680</v>
      </c>
      <c r="D11" s="4" t="s">
        <v>681</v>
      </c>
      <c r="E11" s="5" t="s">
        <v>682</v>
      </c>
      <c r="F11" s="5"/>
      <c r="G11" s="4" t="s">
        <v>683</v>
      </c>
    </row>
    <row r="12" spans="1:7" ht="36.75" thickBot="1">
      <c r="A12" s="18" t="str">
        <f>HYPERLINK(current_filename&amp;"Mapping!A"&amp;MATCH(B12,Mapping!A:A,0),"&lt;")</f>
        <v>&lt;</v>
      </c>
      <c r="B12" s="3">
        <v>9</v>
      </c>
      <c r="C12" s="4" t="s">
        <v>684</v>
      </c>
      <c r="D12" s="4" t="s">
        <v>685</v>
      </c>
      <c r="E12" s="5" t="s">
        <v>686</v>
      </c>
      <c r="F12" s="5"/>
      <c r="G12" s="5"/>
    </row>
    <row r="13" spans="1:7" ht="48.75" thickBot="1">
      <c r="A13" s="18" t="str">
        <f>HYPERLINK(current_filename&amp;"Mapping!A"&amp;MATCH(B13,Mapping!A:A,0),"&lt;")</f>
        <v>&lt;</v>
      </c>
      <c r="B13" s="3">
        <v>10</v>
      </c>
      <c r="C13" s="4" t="s">
        <v>687</v>
      </c>
      <c r="D13" s="4" t="s">
        <v>688</v>
      </c>
      <c r="E13" s="5" t="s">
        <v>689</v>
      </c>
      <c r="F13" s="5"/>
      <c r="G13" s="5"/>
    </row>
    <row r="14" spans="1:7" ht="24">
      <c r="A14" s="18" t="str">
        <f>HYPERLINK(current_filename&amp;"Mapping!A"&amp;MATCH(B14,Mapping!A:A,0),"&lt;")</f>
        <v>&lt;</v>
      </c>
      <c r="B14" s="23">
        <v>11</v>
      </c>
      <c r="C14" s="26" t="s">
        <v>690</v>
      </c>
      <c r="D14" s="26" t="s">
        <v>691</v>
      </c>
      <c r="E14" s="7" t="s">
        <v>692</v>
      </c>
      <c r="F14" s="21" t="s">
        <v>694</v>
      </c>
      <c r="G14" s="21"/>
    </row>
    <row r="15" spans="1:7" ht="48.75" thickBot="1">
      <c r="A15" s="18" t="str">
        <f>HYPERLINK(current_filename&amp;"Mapping!A"&amp;MATCH(B15,Mapping!A:A,0),"&lt;")</f>
        <v>&lt;</v>
      </c>
      <c r="B15" s="25"/>
      <c r="C15" s="28"/>
      <c r="D15" s="28"/>
      <c r="E15" s="5" t="s">
        <v>693</v>
      </c>
      <c r="F15" s="22"/>
      <c r="G15" s="22"/>
    </row>
    <row r="16" spans="1:7" ht="36.75" thickBot="1">
      <c r="A16" s="18" t="str">
        <f>HYPERLINK(current_filename&amp;"Mapping!A"&amp;MATCH(B16,Mapping!A:A,0),"&lt;")</f>
        <v>&lt;</v>
      </c>
      <c r="B16" s="3">
        <v>12</v>
      </c>
      <c r="C16" s="4" t="s">
        <v>695</v>
      </c>
      <c r="D16" s="4" t="s">
        <v>696</v>
      </c>
      <c r="E16" s="5" t="s">
        <v>697</v>
      </c>
      <c r="F16" s="5"/>
      <c r="G16" s="4" t="s">
        <v>698</v>
      </c>
    </row>
    <row r="17" spans="1:7" ht="24.75" thickBot="1">
      <c r="A17" s="18" t="str">
        <f>HYPERLINK(current_filename&amp;"Mapping!A"&amp;MATCH(B17,Mapping!A:A,0),"&lt;")</f>
        <v>&lt;</v>
      </c>
      <c r="B17" s="3">
        <v>13</v>
      </c>
      <c r="C17" s="4" t="s">
        <v>699</v>
      </c>
      <c r="D17" s="4" t="s">
        <v>700</v>
      </c>
      <c r="E17" s="5" t="s">
        <v>701</v>
      </c>
      <c r="F17" s="5" t="s">
        <v>702</v>
      </c>
      <c r="G17" s="4" t="s">
        <v>703</v>
      </c>
    </row>
    <row r="18" spans="1:7" ht="36.75" thickBot="1">
      <c r="A18" s="18" t="str">
        <f>HYPERLINK(current_filename&amp;"Mapping!A"&amp;MATCH(B18,Mapping!A:A,0),"&lt;")</f>
        <v>&lt;</v>
      </c>
      <c r="B18" s="3">
        <v>14</v>
      </c>
      <c r="C18" s="4" t="s">
        <v>704</v>
      </c>
      <c r="D18" s="4" t="s">
        <v>705</v>
      </c>
      <c r="E18" s="5" t="s">
        <v>706</v>
      </c>
      <c r="F18" s="5"/>
      <c r="G18" s="4" t="s">
        <v>703</v>
      </c>
    </row>
    <row r="19" spans="1:7" ht="48.75" thickBot="1">
      <c r="A19" s="18" t="str">
        <f>HYPERLINK(current_filename&amp;"Mapping!A"&amp;MATCH(B19,Mapping!A:A,0),"&lt;")</f>
        <v>&lt;</v>
      </c>
      <c r="B19" s="3">
        <v>15</v>
      </c>
      <c r="C19" s="4" t="s">
        <v>707</v>
      </c>
      <c r="D19" s="4" t="s">
        <v>708</v>
      </c>
      <c r="E19" s="5" t="s">
        <v>709</v>
      </c>
      <c r="F19" s="5"/>
      <c r="G19" s="4" t="s">
        <v>698</v>
      </c>
    </row>
    <row r="20" spans="1:7" ht="24.75" thickBot="1">
      <c r="A20" s="18" t="str">
        <f>HYPERLINK(current_filename&amp;"Mapping!A"&amp;MATCH(B20,Mapping!A:A,0),"&lt;")</f>
        <v>&lt;</v>
      </c>
      <c r="B20" s="3">
        <v>16</v>
      </c>
      <c r="C20" s="4" t="s">
        <v>710</v>
      </c>
      <c r="D20" s="4" t="s">
        <v>711</v>
      </c>
      <c r="E20" s="5" t="s">
        <v>712</v>
      </c>
      <c r="F20" s="5"/>
      <c r="G20" s="4" t="s">
        <v>703</v>
      </c>
    </row>
    <row r="21" spans="1:7" ht="36.75" thickBot="1">
      <c r="A21" s="18" t="str">
        <f>HYPERLINK(current_filename&amp;"Mapping!A"&amp;MATCH(B21,Mapping!A:A,0),"&lt;")</f>
        <v>&lt;</v>
      </c>
      <c r="B21" s="3">
        <v>17</v>
      </c>
      <c r="C21" s="4" t="s">
        <v>713</v>
      </c>
      <c r="D21" s="4" t="s">
        <v>714</v>
      </c>
      <c r="E21" s="5" t="s">
        <v>715</v>
      </c>
      <c r="F21" s="5" t="s">
        <v>0</v>
      </c>
      <c r="G21" s="4" t="s">
        <v>1</v>
      </c>
    </row>
    <row r="22" spans="1:7" ht="24.75" thickBot="1">
      <c r="A22" s="18" t="str">
        <f>HYPERLINK(current_filename&amp;"Mapping!A"&amp;MATCH(B22,Mapping!A:A,0),"&lt;")</f>
        <v>&lt;</v>
      </c>
      <c r="B22" s="3">
        <v>18</v>
      </c>
      <c r="C22" s="4" t="s">
        <v>2</v>
      </c>
      <c r="D22" s="4" t="s">
        <v>3</v>
      </c>
      <c r="E22" s="5" t="s">
        <v>4</v>
      </c>
      <c r="F22" s="5"/>
      <c r="G22" s="5"/>
    </row>
    <row r="23" spans="1:7" ht="36.75" thickBot="1">
      <c r="A23" s="18" t="str">
        <f>HYPERLINK(current_filename&amp;"Mapping!A"&amp;MATCH(B23,Mapping!A:A,0),"&lt;")</f>
        <v>&lt;</v>
      </c>
      <c r="B23" s="3">
        <v>20</v>
      </c>
      <c r="C23" s="4" t="s">
        <v>5</v>
      </c>
      <c r="D23" s="4" t="s">
        <v>6</v>
      </c>
      <c r="E23" s="5" t="s">
        <v>7</v>
      </c>
      <c r="F23" s="5" t="s">
        <v>8</v>
      </c>
      <c r="G23" s="5"/>
    </row>
    <row r="24" spans="1:7" ht="108.75" thickBot="1">
      <c r="A24" s="18" t="str">
        <f>HYPERLINK(current_filename&amp;"Mapping!A"&amp;MATCH(B24,Mapping!A:A,0),"&lt;")</f>
        <v>&lt;</v>
      </c>
      <c r="B24" s="3">
        <v>21</v>
      </c>
      <c r="C24" s="4" t="s">
        <v>9</v>
      </c>
      <c r="D24" s="4" t="s">
        <v>10</v>
      </c>
      <c r="E24" s="5" t="s">
        <v>11</v>
      </c>
      <c r="F24" s="5" t="s">
        <v>12</v>
      </c>
      <c r="G24" s="5"/>
    </row>
    <row r="25" spans="1:7" ht="24.75" thickBot="1">
      <c r="A25" s="18" t="str">
        <f>HYPERLINK(current_filename&amp;"Mapping!A"&amp;MATCH(B25,Mapping!A:A,0),"&lt;")</f>
        <v>&lt;</v>
      </c>
      <c r="B25" s="3">
        <v>22</v>
      </c>
      <c r="C25" s="4" t="s">
        <v>13</v>
      </c>
      <c r="D25" s="4" t="s">
        <v>14</v>
      </c>
      <c r="E25" s="5" t="s">
        <v>15</v>
      </c>
      <c r="F25" s="5" t="s">
        <v>16</v>
      </c>
      <c r="G25" s="4" t="s">
        <v>14</v>
      </c>
    </row>
    <row r="26" spans="1:7" ht="36.75" thickBot="1">
      <c r="A26" s="18" t="str">
        <f>HYPERLINK(current_filename&amp;"Mapping!A"&amp;MATCH(B26,Mapping!A:A,0),"&lt;")</f>
        <v>&lt;</v>
      </c>
      <c r="B26" s="3">
        <v>23</v>
      </c>
      <c r="C26" s="4" t="s">
        <v>17</v>
      </c>
      <c r="D26" s="4" t="s">
        <v>18</v>
      </c>
      <c r="E26" s="5" t="s">
        <v>19</v>
      </c>
      <c r="F26" s="5" t="s">
        <v>20</v>
      </c>
      <c r="G26" s="4" t="s">
        <v>21</v>
      </c>
    </row>
    <row r="27" spans="1:7" ht="24.75" thickBot="1">
      <c r="A27" s="18" t="str">
        <f>HYPERLINK(current_filename&amp;"Mapping!A"&amp;MATCH(B27,Mapping!A:A,0),"&lt;")</f>
        <v>&lt;</v>
      </c>
      <c r="B27" s="3">
        <v>24</v>
      </c>
      <c r="C27" s="4" t="s">
        <v>22</v>
      </c>
      <c r="D27" s="4" t="s">
        <v>23</v>
      </c>
      <c r="E27" s="5" t="s">
        <v>24</v>
      </c>
      <c r="F27" s="5" t="s">
        <v>25</v>
      </c>
      <c r="G27" s="4" t="s">
        <v>21</v>
      </c>
    </row>
    <row r="28" spans="1:7" ht="24.75" thickBot="1">
      <c r="A28" s="18" t="str">
        <f>HYPERLINK(current_filename&amp;"Mapping!A"&amp;MATCH(B28,Mapping!A:A,0),"&lt;")</f>
        <v>&lt;</v>
      </c>
      <c r="B28" s="3">
        <v>25</v>
      </c>
      <c r="C28" s="4" t="s">
        <v>26</v>
      </c>
      <c r="D28" s="4" t="s">
        <v>27</v>
      </c>
      <c r="E28" s="5" t="s">
        <v>28</v>
      </c>
      <c r="F28" s="5"/>
      <c r="G28" s="4" t="s">
        <v>27</v>
      </c>
    </row>
    <row r="29" spans="1:7" ht="24.75" thickBot="1">
      <c r="A29" s="18" t="str">
        <f>HYPERLINK(current_filename&amp;"Mapping!A"&amp;MATCH(B29,Mapping!A:A,0),"&lt;")</f>
        <v>&lt;</v>
      </c>
      <c r="B29" s="3">
        <v>26</v>
      </c>
      <c r="C29" s="4" t="s">
        <v>29</v>
      </c>
      <c r="D29" s="4" t="s">
        <v>30</v>
      </c>
      <c r="E29" s="5" t="s">
        <v>31</v>
      </c>
      <c r="F29" s="5"/>
      <c r="G29" s="5"/>
    </row>
    <row r="30" spans="1:7" ht="24">
      <c r="A30" s="18" t="str">
        <f>HYPERLINK(current_filename&amp;"Mapping!A"&amp;MATCH(B30,Mapping!A:A,0),"&lt;")</f>
        <v>&lt;</v>
      </c>
      <c r="B30" s="23">
        <v>27</v>
      </c>
      <c r="C30" s="26" t="s">
        <v>32</v>
      </c>
      <c r="D30" s="26" t="s">
        <v>33</v>
      </c>
      <c r="E30" s="7" t="s">
        <v>34</v>
      </c>
      <c r="F30" s="21"/>
      <c r="G30" s="21"/>
    </row>
    <row r="31" spans="1:7" ht="24.75" thickBot="1">
      <c r="A31" s="18" t="str">
        <f>HYPERLINK(current_filename&amp;"Mapping!A"&amp;MATCH(B31,Mapping!A:A,0),"&lt;")</f>
        <v>&lt;</v>
      </c>
      <c r="B31" s="25"/>
      <c r="C31" s="28"/>
      <c r="D31" s="28"/>
      <c r="E31" s="5" t="s">
        <v>35</v>
      </c>
      <c r="F31" s="22"/>
      <c r="G31" s="22"/>
    </row>
    <row r="32" spans="1:7" ht="36.75" thickBot="1">
      <c r="A32" s="18" t="str">
        <f>HYPERLINK(current_filename&amp;"Mapping!A"&amp;MATCH(B32,Mapping!A:A,0),"&lt;")</f>
        <v>&lt;</v>
      </c>
      <c r="B32" s="3">
        <v>28</v>
      </c>
      <c r="C32" s="4" t="s">
        <v>36</v>
      </c>
      <c r="D32" s="4" t="s">
        <v>37</v>
      </c>
      <c r="E32" s="5" t="s">
        <v>38</v>
      </c>
      <c r="F32" s="5" t="s">
        <v>39</v>
      </c>
      <c r="G32" s="5"/>
    </row>
    <row r="33" spans="1:7" ht="24.75" thickBot="1">
      <c r="A33" s="18" t="str">
        <f>HYPERLINK(current_filename&amp;"Mapping!A"&amp;MATCH(B33,Mapping!A:A,0),"&lt;")</f>
        <v>&lt;</v>
      </c>
      <c r="B33" s="3">
        <v>29</v>
      </c>
      <c r="C33" s="4" t="s">
        <v>40</v>
      </c>
      <c r="D33" s="4" t="s">
        <v>41</v>
      </c>
      <c r="E33" s="5" t="s">
        <v>42</v>
      </c>
      <c r="F33" s="5"/>
      <c r="G33" s="5"/>
    </row>
    <row r="34" spans="1:7" ht="24.75" thickBot="1">
      <c r="A34" s="18" t="str">
        <f>HYPERLINK(current_filename&amp;"Mapping!A"&amp;MATCH(B34,Mapping!A:A,0),"&lt;")</f>
        <v>&lt;</v>
      </c>
      <c r="B34" s="3">
        <v>30</v>
      </c>
      <c r="C34" s="4" t="s">
        <v>43</v>
      </c>
      <c r="D34" s="4" t="s">
        <v>44</v>
      </c>
      <c r="E34" s="5" t="s">
        <v>45</v>
      </c>
      <c r="F34" s="5" t="s">
        <v>46</v>
      </c>
      <c r="G34" s="4" t="s">
        <v>698</v>
      </c>
    </row>
    <row r="35" spans="1:7" ht="24.75" thickBot="1">
      <c r="A35" s="18" t="str">
        <f>HYPERLINK(current_filename&amp;"Mapping!A"&amp;MATCH(B35,Mapping!A:A,0),"&lt;")</f>
        <v>&lt;</v>
      </c>
      <c r="B35" s="3">
        <v>31</v>
      </c>
      <c r="C35" s="4" t="s">
        <v>47</v>
      </c>
      <c r="D35" s="4" t="s">
        <v>48</v>
      </c>
      <c r="E35" s="5" t="s">
        <v>49</v>
      </c>
      <c r="F35" s="5" t="s">
        <v>50</v>
      </c>
      <c r="G35" s="5"/>
    </row>
    <row r="36" spans="1:7" ht="24.75" thickBot="1">
      <c r="A36" s="18" t="str">
        <f>HYPERLINK(current_filename&amp;"Mapping!A"&amp;MATCH(B36,Mapping!A:A,0),"&lt;")</f>
        <v>&lt;</v>
      </c>
      <c r="B36" s="3">
        <v>32</v>
      </c>
      <c r="C36" s="4" t="s">
        <v>51</v>
      </c>
      <c r="D36" s="4" t="s">
        <v>21</v>
      </c>
      <c r="E36" s="5" t="s">
        <v>52</v>
      </c>
      <c r="F36" s="4"/>
      <c r="G36" s="4" t="s">
        <v>21</v>
      </c>
    </row>
    <row r="37" spans="1:7" ht="24.75" thickBot="1">
      <c r="A37" s="18" t="str">
        <f>HYPERLINK(current_filename&amp;"Mapping!A"&amp;MATCH(B37,Mapping!A:A,0),"&lt;")</f>
        <v>&lt;</v>
      </c>
      <c r="B37" s="3">
        <v>33</v>
      </c>
      <c r="C37" s="4" t="s">
        <v>53</v>
      </c>
      <c r="D37" s="4" t="s">
        <v>54</v>
      </c>
      <c r="E37" s="5" t="s">
        <v>55</v>
      </c>
      <c r="F37" s="5" t="s">
        <v>56</v>
      </c>
      <c r="G37" s="5"/>
    </row>
    <row r="38" spans="1:7" ht="24.75" thickBot="1">
      <c r="A38" s="18" t="str">
        <f>HYPERLINK(current_filename&amp;"Mapping!A"&amp;MATCH(B38,Mapping!A:A,0),"&lt;")</f>
        <v>&lt;</v>
      </c>
      <c r="B38" s="8">
        <v>34</v>
      </c>
      <c r="C38" s="9" t="s">
        <v>513</v>
      </c>
      <c r="D38" s="8" t="s">
        <v>148</v>
      </c>
      <c r="E38" s="5"/>
      <c r="F38" s="5"/>
      <c r="G38" s="5"/>
    </row>
    <row r="39" spans="1:7" ht="13.5" thickBot="1">
      <c r="A39" s="18" t="e">
        <f>HYPERLINK(current_filename&amp;"Mapping!A"&amp;MATCH(B39,Mapping!A:A,0),"&lt;")</f>
        <v>#N/A</v>
      </c>
      <c r="B39" s="3">
        <v>35</v>
      </c>
      <c r="C39" s="9"/>
      <c r="D39" s="8"/>
      <c r="E39" s="5"/>
      <c r="F39" s="5"/>
      <c r="G39" s="5"/>
    </row>
    <row r="40" spans="1:7" ht="13.5" thickBot="1">
      <c r="A40" s="18" t="e">
        <f>HYPERLINK(current_filename&amp;"Mapping!A"&amp;MATCH(B40,Mapping!A:A,0),"&lt;")</f>
        <v>#N/A</v>
      </c>
      <c r="B40" s="8">
        <v>36</v>
      </c>
      <c r="C40" s="9"/>
      <c r="D40" s="8"/>
      <c r="E40" s="5"/>
      <c r="F40" s="5"/>
      <c r="G40" s="5"/>
    </row>
    <row r="41" spans="1:7" ht="13.5" thickBot="1">
      <c r="A41" s="18" t="e">
        <f>HYPERLINK(current_filename&amp;"Mapping!A"&amp;MATCH(B41,Mapping!A:A,0),"&lt;")</f>
        <v>#N/A</v>
      </c>
      <c r="B41" s="3">
        <v>37</v>
      </c>
      <c r="C41" s="9"/>
      <c r="D41" s="8"/>
      <c r="E41" s="5"/>
      <c r="F41" s="5"/>
      <c r="G41" s="5"/>
    </row>
    <row r="42" spans="1:7" ht="13.5" thickBot="1">
      <c r="A42" s="18" t="e">
        <f>HYPERLINK(current_filename&amp;"Mapping!A"&amp;MATCH(B42,Mapping!A:A,0),"&lt;")</f>
        <v>#N/A</v>
      </c>
      <c r="B42" s="8">
        <v>38</v>
      </c>
      <c r="C42" s="9"/>
      <c r="D42" s="8"/>
      <c r="E42" s="5"/>
      <c r="F42" s="5"/>
      <c r="G42" s="5"/>
    </row>
    <row r="43" spans="1:7" ht="13.5" thickBot="1">
      <c r="A43" s="18" t="e">
        <f>HYPERLINK(current_filename&amp;"Mapping!A"&amp;MATCH(B43,Mapping!A:A,0),"&lt;")</f>
        <v>#N/A</v>
      </c>
      <c r="B43" s="3">
        <v>39</v>
      </c>
      <c r="C43" s="9"/>
      <c r="D43" s="8"/>
      <c r="E43" s="5"/>
      <c r="F43" s="5"/>
      <c r="G43" s="5"/>
    </row>
    <row r="44" spans="1:7" ht="13.5" thickBot="1">
      <c r="A44" s="18" t="e">
        <f>HYPERLINK(current_filename&amp;"Mapping!A"&amp;MATCH(B44,Mapping!A:A,0),"&lt;")</f>
        <v>#N/A</v>
      </c>
      <c r="B44" s="8">
        <v>40</v>
      </c>
      <c r="C44" s="9"/>
      <c r="D44" s="8"/>
      <c r="E44" s="5"/>
      <c r="F44" s="5"/>
      <c r="G44" s="5"/>
    </row>
    <row r="45" spans="1:7" ht="13.5" thickBot="1">
      <c r="A45" s="18" t="e">
        <f>HYPERLINK(current_filename&amp;"Mapping!A"&amp;MATCH(B45,Mapping!A:A,0),"&lt;")</f>
        <v>#N/A</v>
      </c>
      <c r="B45" s="3">
        <v>41</v>
      </c>
      <c r="C45" s="9"/>
      <c r="D45" s="8"/>
      <c r="E45" s="5"/>
      <c r="F45" s="5"/>
      <c r="G45" s="5"/>
    </row>
    <row r="46" spans="1:7" ht="13.5" thickBot="1">
      <c r="A46" s="18" t="e">
        <f>HYPERLINK(current_filename&amp;"Mapping!A"&amp;MATCH(B46,Mapping!A:A,0),"&lt;")</f>
        <v>#N/A</v>
      </c>
      <c r="B46" s="8">
        <v>42</v>
      </c>
      <c r="C46" s="9"/>
      <c r="D46" s="8"/>
      <c r="E46" s="5"/>
      <c r="F46" s="5"/>
      <c r="G46" s="5"/>
    </row>
    <row r="47" spans="1:7" ht="13.5" thickBot="1">
      <c r="A47" s="18" t="e">
        <f>HYPERLINK(current_filename&amp;"Mapping!A"&amp;MATCH(B47,Mapping!A:A,0),"&lt;")</f>
        <v>#N/A</v>
      </c>
      <c r="B47" s="3">
        <v>43</v>
      </c>
      <c r="C47" s="9"/>
      <c r="D47" s="8"/>
      <c r="E47" s="5"/>
      <c r="F47" s="5"/>
      <c r="G47" s="5"/>
    </row>
    <row r="48" spans="1:7" ht="13.5" thickBot="1">
      <c r="A48" s="18" t="e">
        <f>HYPERLINK(current_filename&amp;"Mapping!A"&amp;MATCH(B48,Mapping!A:A,0),"&lt;")</f>
        <v>#N/A</v>
      </c>
      <c r="B48" s="8">
        <v>44</v>
      </c>
      <c r="C48" s="9"/>
      <c r="D48" s="8"/>
      <c r="E48" s="5"/>
      <c r="F48" s="5"/>
      <c r="G48" s="5"/>
    </row>
    <row r="49" spans="1:7" ht="13.5" thickBot="1">
      <c r="A49" s="18" t="e">
        <f>HYPERLINK(current_filename&amp;"Mapping!A"&amp;MATCH(B49,Mapping!A:A,0),"&lt;")</f>
        <v>#N/A</v>
      </c>
      <c r="B49" s="3">
        <v>45</v>
      </c>
      <c r="C49" s="9"/>
      <c r="D49" s="8"/>
      <c r="E49" s="5"/>
      <c r="F49" s="5"/>
      <c r="G49" s="5"/>
    </row>
    <row r="50" spans="1:7" ht="13.5" thickBot="1">
      <c r="A50" s="18" t="e">
        <f>HYPERLINK(current_filename&amp;"Mapping!A"&amp;MATCH(B50,Mapping!A:A,0),"&lt;")</f>
        <v>#N/A</v>
      </c>
      <c r="B50" s="8">
        <v>46</v>
      </c>
      <c r="C50" s="9"/>
      <c r="D50" s="8"/>
      <c r="E50" s="5"/>
      <c r="F50" s="5"/>
      <c r="G50" s="5"/>
    </row>
    <row r="51" spans="1:7" ht="13.5" thickBot="1">
      <c r="A51" s="18" t="e">
        <f>HYPERLINK(current_filename&amp;"Mapping!A"&amp;MATCH(B51,Mapping!A:A,0),"&lt;")</f>
        <v>#N/A</v>
      </c>
      <c r="B51" s="3">
        <v>47</v>
      </c>
      <c r="C51" s="9"/>
      <c r="D51" s="8"/>
      <c r="E51" s="5"/>
      <c r="F51" s="5"/>
      <c r="G51" s="5"/>
    </row>
    <row r="52" spans="1:7" ht="13.5" thickBot="1">
      <c r="A52" s="18" t="e">
        <f>HYPERLINK(current_filename&amp;"Mapping!A"&amp;MATCH(B52,Mapping!A:A,0),"&lt;")</f>
        <v>#N/A</v>
      </c>
      <c r="B52" s="8">
        <v>48</v>
      </c>
      <c r="C52" s="9"/>
      <c r="D52" s="8"/>
      <c r="E52" s="5"/>
      <c r="F52" s="5"/>
      <c r="G52" s="5"/>
    </row>
    <row r="53" spans="1:7" ht="13.5" thickBot="1">
      <c r="A53" s="18" t="e">
        <f>HYPERLINK(current_filename&amp;"Mapping!A"&amp;MATCH(B53,Mapping!A:A,0),"&lt;")</f>
        <v>#N/A</v>
      </c>
      <c r="B53" s="3">
        <v>49</v>
      </c>
      <c r="C53" s="9"/>
      <c r="D53" s="8"/>
      <c r="E53" s="5"/>
      <c r="F53" s="5"/>
      <c r="G53" s="5"/>
    </row>
    <row r="54" ht="12.75">
      <c r="D54" s="20"/>
    </row>
  </sheetData>
  <sheetProtection/>
  <mergeCells count="15">
    <mergeCell ref="G30:G31"/>
    <mergeCell ref="B30:B31"/>
    <mergeCell ref="C30:C31"/>
    <mergeCell ref="D30:D31"/>
    <mergeCell ref="F30:F31"/>
    <mergeCell ref="G14:G15"/>
    <mergeCell ref="B6:B8"/>
    <mergeCell ref="C6:C8"/>
    <mergeCell ref="D6:D8"/>
    <mergeCell ref="F6:F8"/>
    <mergeCell ref="G6:G8"/>
    <mergeCell ref="B14:B15"/>
    <mergeCell ref="C14:C15"/>
    <mergeCell ref="D14:D15"/>
    <mergeCell ref="F14:F15"/>
  </mergeCells>
  <conditionalFormatting sqref="D54">
    <cfRule type="expression" priority="1" dxfId="0" stopIfTrue="1">
      <formula>$V54&gt;0</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
      <selection activeCell="A30" sqref="A30"/>
    </sheetView>
  </sheetViews>
  <sheetFormatPr defaultColWidth="9.140625" defaultRowHeight="12.75"/>
  <cols>
    <col min="1" max="1" width="2.8515625" style="15" customWidth="1"/>
    <col min="2" max="2" width="4.00390625" style="15" customWidth="1"/>
    <col min="3" max="3" width="32.421875" style="15" bestFit="1" customWidth="1"/>
    <col min="4" max="4" width="62.00390625" style="6" customWidth="1"/>
    <col min="5" max="5" width="9.00390625" style="6" bestFit="1" customWidth="1"/>
    <col min="6" max="6" width="14.421875" style="15" hidden="1" customWidth="1"/>
    <col min="7" max="7" width="18.421875" style="15" hidden="1" customWidth="1"/>
    <col min="8" max="8" width="24.8515625" style="15" customWidth="1"/>
    <col min="9" max="16384" width="9.140625" style="15" customWidth="1"/>
  </cols>
  <sheetData>
    <row r="1" spans="2:8" s="13" customFormat="1" ht="12.75">
      <c r="B1" s="13" t="s">
        <v>57</v>
      </c>
      <c r="C1" s="13" t="s">
        <v>557</v>
      </c>
      <c r="D1" s="14" t="s">
        <v>558</v>
      </c>
      <c r="E1" s="14" t="s">
        <v>561</v>
      </c>
      <c r="F1" s="13" t="s">
        <v>562</v>
      </c>
      <c r="G1" s="13" t="s">
        <v>563</v>
      </c>
      <c r="H1" s="13" t="s">
        <v>58</v>
      </c>
    </row>
    <row r="2" spans="1:8" ht="38.25">
      <c r="A2" s="19" t="str">
        <f>HYPERLINK(current_filename&amp;"Mapping!F"&amp;MATCH(B2,Mapping!F:F,0),"&lt;")</f>
        <v>&lt;</v>
      </c>
      <c r="B2" s="15">
        <v>1</v>
      </c>
      <c r="C2" s="15" t="s">
        <v>564</v>
      </c>
      <c r="D2" s="6" t="s">
        <v>565</v>
      </c>
      <c r="F2" s="15" t="s">
        <v>567</v>
      </c>
      <c r="G2" s="15" t="s">
        <v>568</v>
      </c>
      <c r="H2" s="15" t="str">
        <f ca="1">IF(ISBLANK(G2),"",OFFSET($C$1,MATCH(G2,F:F,0)-1,0))</f>
        <v>Information Services</v>
      </c>
    </row>
    <row r="3" spans="1:8" ht="12.75">
      <c r="A3" s="19" t="str">
        <f>HYPERLINK(current_filename&amp;"Mapping!F"&amp;MATCH(B3,Mapping!F:F,0),"&lt;")</f>
        <v>&lt;</v>
      </c>
      <c r="B3" s="15">
        <v>2</v>
      </c>
      <c r="C3" s="15" t="s">
        <v>569</v>
      </c>
      <c r="F3" s="15" t="s">
        <v>570</v>
      </c>
      <c r="G3" s="15" t="s">
        <v>571</v>
      </c>
      <c r="H3" s="15" t="str">
        <f aca="true" ca="1" t="shared" si="0" ref="H3:H35">IF(ISBLANK(G3),"",OFFSET($C$1,MATCH(G3,F$1:F$65536,0)-1,0))</f>
        <v>Meter Specific Networks</v>
      </c>
    </row>
    <row r="4" spans="1:8" ht="12.75">
      <c r="A4" s="19" t="str">
        <f>HYPERLINK(current_filename&amp;"Mapping!F"&amp;MATCH(B4,Mapping!F:F,0),"&lt;")</f>
        <v>&lt;</v>
      </c>
      <c r="B4" s="15">
        <v>3</v>
      </c>
      <c r="C4" s="15" t="s">
        <v>572</v>
      </c>
      <c r="F4" s="15" t="s">
        <v>573</v>
      </c>
      <c r="G4" s="15" t="s">
        <v>574</v>
      </c>
      <c r="H4" s="15" t="str">
        <f ca="1" t="shared" si="0"/>
        <v>Utility Systems</v>
      </c>
    </row>
    <row r="5" spans="1:8" ht="12.75">
      <c r="A5" s="19" t="str">
        <f>HYPERLINK(current_filename&amp;"Mapping!F"&amp;MATCH(B5,Mapping!F:F,0),"&lt;")</f>
        <v>&lt;</v>
      </c>
      <c r="B5" s="15">
        <v>4</v>
      </c>
      <c r="C5" s="15" t="s">
        <v>575</v>
      </c>
      <c r="F5" s="15" t="s">
        <v>576</v>
      </c>
      <c r="G5" s="15" t="s">
        <v>568</v>
      </c>
      <c r="H5" s="15" t="str">
        <f ca="1" t="shared" si="0"/>
        <v>Information Services</v>
      </c>
    </row>
    <row r="6" spans="1:8" ht="12.75">
      <c r="A6" s="19" t="str">
        <f>HYPERLINK(current_filename&amp;"Mapping!F"&amp;MATCH(B6,Mapping!F:F,0),"&lt;")</f>
        <v>&lt;</v>
      </c>
      <c r="B6" s="15">
        <v>5</v>
      </c>
      <c r="C6" s="15" t="s">
        <v>577</v>
      </c>
      <c r="F6" s="15" t="s">
        <v>578</v>
      </c>
      <c r="G6" s="15" t="s">
        <v>579</v>
      </c>
      <c r="H6" s="15" t="str">
        <f ca="1" t="shared" si="0"/>
        <v>3rd Party</v>
      </c>
    </row>
    <row r="7" spans="1:8" ht="12.75">
      <c r="A7" s="19" t="str">
        <f>HYPERLINK(current_filename&amp;"Mapping!F"&amp;MATCH(B7,Mapping!F:F,0),"&lt;")</f>
        <v>&lt;</v>
      </c>
      <c r="B7" s="15">
        <v>6</v>
      </c>
      <c r="C7" s="15" t="s">
        <v>580</v>
      </c>
      <c r="F7" s="15" t="s">
        <v>581</v>
      </c>
      <c r="G7" s="15" t="s">
        <v>582</v>
      </c>
      <c r="H7" s="15" t="str">
        <f ca="1" t="shared" si="0"/>
        <v>Wide Area Networks</v>
      </c>
    </row>
    <row r="8" spans="1:8" ht="12.75">
      <c r="A8" s="19" t="str">
        <f>HYPERLINK(current_filename&amp;"Mapping!F"&amp;MATCH(B8,Mapping!F:F,0),"&lt;")</f>
        <v>&lt;</v>
      </c>
      <c r="B8" s="15">
        <v>7</v>
      </c>
      <c r="C8" s="15" t="s">
        <v>583</v>
      </c>
      <c r="F8" s="15" t="s">
        <v>584</v>
      </c>
      <c r="H8" s="15">
        <f ca="1" t="shared" si="0"/>
      </c>
    </row>
    <row r="9" spans="1:8" ht="12.75">
      <c r="A9" s="19" t="str">
        <f>HYPERLINK(current_filename&amp;"Mapping!F"&amp;MATCH(B9,Mapping!F:F,0),"&lt;")</f>
        <v>&lt;</v>
      </c>
      <c r="B9" s="15">
        <v>8</v>
      </c>
      <c r="C9" s="15" t="s">
        <v>585</v>
      </c>
      <c r="F9" s="15" t="s">
        <v>586</v>
      </c>
      <c r="G9" s="15" t="s">
        <v>574</v>
      </c>
      <c r="H9" s="15" t="str">
        <f ca="1" t="shared" si="0"/>
        <v>Utility Systems</v>
      </c>
    </row>
    <row r="10" spans="1:8" ht="12.75">
      <c r="A10" s="19" t="str">
        <f>HYPERLINK(current_filename&amp;"Mapping!F"&amp;MATCH(B10,Mapping!F:F,0),"&lt;")</f>
        <v>&lt;</v>
      </c>
      <c r="B10" s="15">
        <v>9</v>
      </c>
      <c r="C10" s="15" t="s">
        <v>587</v>
      </c>
      <c r="D10" s="6" t="s">
        <v>588</v>
      </c>
      <c r="F10" s="15" t="s">
        <v>589</v>
      </c>
      <c r="G10" s="15" t="s">
        <v>590</v>
      </c>
      <c r="H10" s="15" t="str">
        <f ca="1" t="shared" si="0"/>
        <v>Meter Data Systems</v>
      </c>
    </row>
    <row r="11" spans="1:8" ht="12.75">
      <c r="A11" s="19" t="str">
        <f>HYPERLINK(current_filename&amp;"Mapping!F"&amp;MATCH(B11,Mapping!F:F,0),"&lt;")</f>
        <v>&lt;</v>
      </c>
      <c r="B11" s="15">
        <v>10</v>
      </c>
      <c r="C11" s="15" t="s">
        <v>591</v>
      </c>
      <c r="F11" s="15" t="s">
        <v>568</v>
      </c>
      <c r="H11" s="15">
        <f ca="1" t="shared" si="0"/>
      </c>
    </row>
    <row r="12" spans="1:8" ht="12.75">
      <c r="A12" s="19" t="str">
        <f>HYPERLINK(current_filename&amp;"Mapping!F"&amp;MATCH(B12,Mapping!F:F,0),"&lt;")</f>
        <v>&lt;</v>
      </c>
      <c r="B12" s="15">
        <v>11</v>
      </c>
      <c r="C12" s="15" t="s">
        <v>592</v>
      </c>
      <c r="F12" s="15" t="s">
        <v>593</v>
      </c>
      <c r="G12" s="15" t="s">
        <v>579</v>
      </c>
      <c r="H12" s="15" t="str">
        <f ca="1" t="shared" si="0"/>
        <v>3rd Party</v>
      </c>
    </row>
    <row r="13" spans="1:8" ht="12.75">
      <c r="A13" s="19" t="str">
        <f>HYPERLINK(current_filename&amp;"Mapping!F"&amp;MATCH(B13,Mapping!F:F,0),"&lt;")</f>
        <v>&lt;</v>
      </c>
      <c r="B13" s="15">
        <v>12</v>
      </c>
      <c r="C13" s="15" t="s">
        <v>594</v>
      </c>
      <c r="F13" s="15" t="s">
        <v>595</v>
      </c>
      <c r="G13" s="15" t="s">
        <v>596</v>
      </c>
      <c r="H13" s="15" t="str">
        <f ca="1" t="shared" si="0"/>
        <v>Data Collection Systems</v>
      </c>
    </row>
    <row r="14" spans="1:8" ht="12.75">
      <c r="A14" s="19" t="str">
        <f>HYPERLINK(current_filename&amp;"Mapping!F"&amp;MATCH(B14,Mapping!F:F,0),"&lt;")</f>
        <v>&lt;</v>
      </c>
      <c r="B14" s="15">
        <v>13</v>
      </c>
      <c r="C14" s="15" t="s">
        <v>597</v>
      </c>
      <c r="F14" s="15" t="s">
        <v>598</v>
      </c>
      <c r="G14" s="15" t="s">
        <v>582</v>
      </c>
      <c r="H14" s="15" t="str">
        <f ca="1" t="shared" si="0"/>
        <v>Wide Area Networks</v>
      </c>
    </row>
    <row r="15" spans="1:8" ht="12.75">
      <c r="A15" s="19" t="str">
        <f>HYPERLINK(current_filename&amp;"Mapping!F"&amp;MATCH(B15,Mapping!F:F,0),"&lt;")</f>
        <v>&lt;</v>
      </c>
      <c r="B15" s="15">
        <v>14</v>
      </c>
      <c r="C15" s="15" t="s">
        <v>599</v>
      </c>
      <c r="F15" s="15" t="s">
        <v>600</v>
      </c>
      <c r="G15" s="15" t="s">
        <v>590</v>
      </c>
      <c r="H15" s="15" t="str">
        <f ca="1" t="shared" si="0"/>
        <v>Meter Data Systems</v>
      </c>
    </row>
    <row r="16" spans="1:8" ht="38.25">
      <c r="A16" s="19" t="str">
        <f>HYPERLINK(current_filename&amp;"Mapping!F"&amp;MATCH(B16,Mapping!F:F,0),"&lt;")</f>
        <v>&lt;</v>
      </c>
      <c r="B16" s="15">
        <v>15</v>
      </c>
      <c r="C16" s="15" t="s">
        <v>601</v>
      </c>
      <c r="D16" s="6" t="s">
        <v>602</v>
      </c>
      <c r="F16" s="15" t="s">
        <v>603</v>
      </c>
      <c r="G16" s="15" t="s">
        <v>568</v>
      </c>
      <c r="H16" s="15" t="str">
        <f ca="1" t="shared" si="0"/>
        <v>Information Services</v>
      </c>
    </row>
    <row r="17" spans="1:8" ht="12.75">
      <c r="A17" s="19" t="str">
        <f>HYPERLINK(current_filename&amp;"Mapping!F"&amp;MATCH(B17,Mapping!F:F,0),"&lt;")</f>
        <v>&lt;</v>
      </c>
      <c r="B17" s="15">
        <v>16</v>
      </c>
      <c r="C17" s="15" t="s">
        <v>604</v>
      </c>
      <c r="E17" s="6" t="s">
        <v>605</v>
      </c>
      <c r="F17" s="15" t="s">
        <v>606</v>
      </c>
      <c r="G17" s="15" t="s">
        <v>584</v>
      </c>
      <c r="H17" s="15" t="str">
        <f ca="1" t="shared" si="0"/>
        <v>User Roles</v>
      </c>
    </row>
    <row r="18" spans="1:8" ht="12.75">
      <c r="A18" s="19" t="str">
        <f>HYPERLINK(current_filename&amp;"Mapping!F"&amp;MATCH(B18,Mapping!F:F,0),"&lt;")</f>
        <v>&lt;</v>
      </c>
      <c r="B18" s="15">
        <v>17</v>
      </c>
      <c r="C18" s="15" t="s">
        <v>607</v>
      </c>
      <c r="F18" s="15" t="s">
        <v>571</v>
      </c>
      <c r="G18" s="15" t="s">
        <v>576</v>
      </c>
      <c r="H18" s="15" t="str">
        <f ca="1" t="shared" si="0"/>
        <v>Networks</v>
      </c>
    </row>
    <row r="19" spans="1:8" ht="12.75">
      <c r="A19" s="19" t="str">
        <f>HYPERLINK(current_filename&amp;"Mapping!F"&amp;MATCH(B19,Mapping!F:F,0),"&lt;")</f>
        <v>&lt;</v>
      </c>
      <c r="B19" s="15">
        <v>18</v>
      </c>
      <c r="C19" s="15" t="s">
        <v>608</v>
      </c>
      <c r="F19" s="15" t="s">
        <v>574</v>
      </c>
      <c r="G19" s="15" t="s">
        <v>609</v>
      </c>
      <c r="H19" s="15" t="str">
        <f ca="1" t="shared" si="0"/>
        <v>Utility</v>
      </c>
    </row>
    <row r="20" spans="1:8" ht="12.75">
      <c r="A20" s="19" t="str">
        <f>HYPERLINK(current_filename&amp;"Mapping!F"&amp;MATCH(B20,Mapping!F:F,0),"&lt;")</f>
        <v>&lt;</v>
      </c>
      <c r="B20" s="15">
        <v>19</v>
      </c>
      <c r="C20" s="15" t="s">
        <v>610</v>
      </c>
      <c r="F20" s="15" t="s">
        <v>596</v>
      </c>
      <c r="G20" s="15" t="s">
        <v>609</v>
      </c>
      <c r="H20" s="15" t="str">
        <f ca="1" t="shared" si="0"/>
        <v>Utility</v>
      </c>
    </row>
    <row r="21" spans="1:8" ht="12.75">
      <c r="A21" s="19" t="str">
        <f>HYPERLINK(current_filename&amp;"Mapping!F"&amp;MATCH(B21,Mapping!F:F,0),"&lt;")</f>
        <v>&lt;</v>
      </c>
      <c r="B21" s="15">
        <v>20</v>
      </c>
      <c r="C21" s="15" t="s">
        <v>611</v>
      </c>
      <c r="F21" s="15" t="s">
        <v>579</v>
      </c>
      <c r="H21" s="15">
        <f ca="1" t="shared" si="0"/>
      </c>
    </row>
    <row r="22" spans="1:8" ht="12.75">
      <c r="A22" s="19" t="str">
        <f>HYPERLINK(current_filename&amp;"Mapping!F"&amp;MATCH(B22,Mapping!F:F,0),"&lt;")</f>
        <v>&lt;</v>
      </c>
      <c r="B22" s="15">
        <v>21</v>
      </c>
      <c r="C22" s="15" t="s">
        <v>612</v>
      </c>
      <c r="F22" s="15" t="s">
        <v>613</v>
      </c>
      <c r="G22" s="15" t="s">
        <v>590</v>
      </c>
      <c r="H22" s="15" t="str">
        <f ca="1" t="shared" si="0"/>
        <v>Meter Data Systems</v>
      </c>
    </row>
    <row r="23" spans="1:8" ht="25.5">
      <c r="A23" s="19" t="str">
        <f>HYPERLINK(current_filename&amp;"Mapping!F"&amp;MATCH(B23,Mapping!F:F,0),"&lt;")</f>
        <v>&lt;</v>
      </c>
      <c r="B23" s="15">
        <v>22</v>
      </c>
      <c r="C23" s="15" t="s">
        <v>614</v>
      </c>
      <c r="D23" s="6" t="s">
        <v>615</v>
      </c>
      <c r="E23" s="6" t="s">
        <v>616</v>
      </c>
      <c r="F23" s="15" t="s">
        <v>617</v>
      </c>
      <c r="G23" s="15" t="s">
        <v>584</v>
      </c>
      <c r="H23" s="15" t="str">
        <f ca="1" t="shared" si="0"/>
        <v>User Roles</v>
      </c>
    </row>
    <row r="24" spans="1:8" ht="12.75">
      <c r="A24" s="19" t="str">
        <f>HYPERLINK(current_filename&amp;"Mapping!F"&amp;MATCH(B24,Mapping!F:F,0),"&lt;")</f>
        <v>&lt;</v>
      </c>
      <c r="B24" s="15">
        <v>23</v>
      </c>
      <c r="C24" s="15" t="s">
        <v>618</v>
      </c>
      <c r="F24" s="15" t="s">
        <v>619</v>
      </c>
      <c r="G24" s="15" t="s">
        <v>574</v>
      </c>
      <c r="H24" s="15" t="str">
        <f ca="1" t="shared" si="0"/>
        <v>Utility Systems</v>
      </c>
    </row>
    <row r="25" spans="1:8" ht="12.75">
      <c r="A25" s="19" t="str">
        <f>HYPERLINK(current_filename&amp;"Mapping!F"&amp;MATCH(B25,Mapping!F:F,0),"&lt;")</f>
        <v>&lt;</v>
      </c>
      <c r="B25" s="15">
        <v>24</v>
      </c>
      <c r="C25" s="15" t="s">
        <v>620</v>
      </c>
      <c r="F25" s="15" t="s">
        <v>621</v>
      </c>
      <c r="G25" s="15" t="s">
        <v>571</v>
      </c>
      <c r="H25" s="15" t="str">
        <f ca="1" t="shared" si="0"/>
        <v>Meter Specific Networks</v>
      </c>
    </row>
    <row r="26" spans="1:8" ht="12.75">
      <c r="A26" s="19" t="str">
        <f>HYPERLINK(current_filename&amp;"Mapping!F"&amp;MATCH(B26,Mapping!F:F,0),"&lt;")</f>
        <v>&lt;</v>
      </c>
      <c r="B26" s="15">
        <v>25</v>
      </c>
      <c r="C26" s="15" t="s">
        <v>622</v>
      </c>
      <c r="F26" s="15" t="s">
        <v>623</v>
      </c>
      <c r="G26" s="15" t="s">
        <v>579</v>
      </c>
      <c r="H26" s="15" t="str">
        <f ca="1" t="shared" si="0"/>
        <v>3rd Party</v>
      </c>
    </row>
    <row r="27" spans="1:8" ht="12.75">
      <c r="A27" s="19" t="str">
        <f>HYPERLINK(current_filename&amp;"Mapping!F"&amp;MATCH(B27,Mapping!F:F,0),"&lt;")</f>
        <v>&lt;</v>
      </c>
      <c r="B27" s="15">
        <v>26</v>
      </c>
      <c r="C27" s="15" t="s">
        <v>624</v>
      </c>
      <c r="F27" s="15" t="s">
        <v>625</v>
      </c>
      <c r="G27" s="15" t="s">
        <v>576</v>
      </c>
      <c r="H27" s="15" t="str">
        <f ca="1" t="shared" si="0"/>
        <v>Networks</v>
      </c>
    </row>
    <row r="28" spans="1:8" ht="12.75">
      <c r="A28" s="19" t="str">
        <f>HYPERLINK(current_filename&amp;"Mapping!F"&amp;MATCH(B28,Mapping!F:F,0),"&lt;")</f>
        <v>&lt;</v>
      </c>
      <c r="B28" s="15">
        <v>27</v>
      </c>
      <c r="C28" s="15" t="s">
        <v>626</v>
      </c>
      <c r="F28" s="15" t="s">
        <v>627</v>
      </c>
      <c r="G28" s="15" t="s">
        <v>574</v>
      </c>
      <c r="H28" s="15" t="str">
        <f ca="1" t="shared" si="0"/>
        <v>Utility Systems</v>
      </c>
    </row>
    <row r="29" spans="1:8" ht="38.25">
      <c r="A29" s="19" t="str">
        <f>HYPERLINK(current_filename&amp;"Mapping!F"&amp;MATCH(B29,Mapping!F:F,0),"&lt;")</f>
        <v>&lt;</v>
      </c>
      <c r="B29" s="15">
        <v>28</v>
      </c>
      <c r="C29" s="15" t="s">
        <v>628</v>
      </c>
      <c r="D29" s="6" t="s">
        <v>629</v>
      </c>
      <c r="F29" s="15" t="s">
        <v>630</v>
      </c>
      <c r="G29" s="15" t="s">
        <v>584</v>
      </c>
      <c r="H29" s="15" t="str">
        <f ca="1" t="shared" si="0"/>
        <v>User Roles</v>
      </c>
    </row>
    <row r="30" spans="1:8" ht="12.75">
      <c r="A30" s="19" t="str">
        <f>HYPERLINK(current_filename&amp;"Mapping!F"&amp;MATCH(B30,Mapping!F:F,0),"&lt;")</f>
        <v>&lt;</v>
      </c>
      <c r="B30" s="15">
        <v>29</v>
      </c>
      <c r="C30" s="15" t="s">
        <v>631</v>
      </c>
      <c r="F30" s="15" t="s">
        <v>632</v>
      </c>
      <c r="G30" s="15" t="s">
        <v>590</v>
      </c>
      <c r="H30" s="15" t="str">
        <f ca="1" t="shared" si="0"/>
        <v>Meter Data Systems</v>
      </c>
    </row>
    <row r="31" spans="1:8" ht="12.75">
      <c r="A31" s="19" t="str">
        <f>HYPERLINK(current_filename&amp;"Mapping!F"&amp;MATCH(B31,Mapping!F:F,0),"&lt;")</f>
        <v>&lt;</v>
      </c>
      <c r="B31" s="15">
        <v>30</v>
      </c>
      <c r="C31" s="15" t="s">
        <v>633</v>
      </c>
      <c r="F31" s="15" t="s">
        <v>582</v>
      </c>
      <c r="G31" s="15" t="s">
        <v>576</v>
      </c>
      <c r="H31" s="15" t="str">
        <f ca="1" t="shared" si="0"/>
        <v>Networks</v>
      </c>
    </row>
    <row r="32" spans="1:8" ht="12.75">
      <c r="A32" s="19" t="str">
        <f>HYPERLINK(current_filename&amp;"Mapping!F"&amp;MATCH(B32,Mapping!F:F,0),"&lt;")</f>
        <v>&lt;</v>
      </c>
      <c r="B32" s="15">
        <v>31</v>
      </c>
      <c r="C32" s="15" t="s">
        <v>634</v>
      </c>
      <c r="F32" s="15" t="s">
        <v>635</v>
      </c>
      <c r="G32" s="15" t="s">
        <v>582</v>
      </c>
      <c r="H32" s="15" t="str">
        <f ca="1" t="shared" si="0"/>
        <v>Wide Area Networks</v>
      </c>
    </row>
    <row r="33" spans="1:8" ht="12.75">
      <c r="A33" s="19" t="str">
        <f>HYPERLINK(current_filename&amp;"Mapping!F"&amp;MATCH(B33,Mapping!F:F,0),"&lt;")</f>
        <v>&lt;</v>
      </c>
      <c r="B33" s="15">
        <v>32</v>
      </c>
      <c r="C33" s="15" t="s">
        <v>636</v>
      </c>
      <c r="D33" s="6" t="s">
        <v>637</v>
      </c>
      <c r="F33" s="15" t="s">
        <v>609</v>
      </c>
      <c r="H33" s="15">
        <f ca="1" t="shared" si="0"/>
      </c>
    </row>
    <row r="34" spans="1:8" ht="12.75">
      <c r="A34" s="19" t="str">
        <f>HYPERLINK(current_filename&amp;"Mapping!F"&amp;MATCH(B34,Mapping!F:F,0),"&lt;")</f>
        <v>&lt;</v>
      </c>
      <c r="B34" s="15">
        <v>33</v>
      </c>
      <c r="C34" s="15" t="s">
        <v>638</v>
      </c>
      <c r="F34" s="15" t="s">
        <v>590</v>
      </c>
      <c r="G34" s="15" t="s">
        <v>609</v>
      </c>
      <c r="H34" s="15" t="str">
        <f ca="1" t="shared" si="0"/>
        <v>Utility</v>
      </c>
    </row>
    <row r="35" spans="1:8" ht="12.75">
      <c r="A35" s="19" t="str">
        <f>HYPERLINK(current_filename&amp;"Mapping!F"&amp;MATCH(B35,Mapping!F:F,0),"&lt;")</f>
        <v>&lt;</v>
      </c>
      <c r="B35" s="15">
        <v>34</v>
      </c>
      <c r="C35" s="15" t="s">
        <v>639</v>
      </c>
      <c r="F35" s="15" t="s">
        <v>640</v>
      </c>
      <c r="G35" s="15" t="s">
        <v>584</v>
      </c>
      <c r="H35" s="15" t="str">
        <f ca="1" t="shared" si="0"/>
        <v>User Roles</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17"/>
  <sheetViews>
    <sheetView zoomScalePageLayoutView="0" workbookViewId="0" topLeftCell="A1">
      <selection activeCell="A5" sqref="A5"/>
    </sheetView>
  </sheetViews>
  <sheetFormatPr defaultColWidth="9.140625" defaultRowHeight="12.75"/>
  <cols>
    <col min="1" max="1" width="2.57421875" style="0" customWidth="1"/>
    <col min="2" max="2" width="4.421875" style="0" customWidth="1"/>
    <col min="3" max="3" width="32.8515625" style="0" bestFit="1" customWidth="1"/>
    <col min="4" max="4" width="5.140625" style="0" bestFit="1" customWidth="1"/>
    <col min="5" max="5" width="81.140625" style="0" bestFit="1" customWidth="1"/>
    <col min="6" max="6" width="5.421875" style="0" bestFit="1" customWidth="1"/>
    <col min="7" max="7" width="13.28125" style="0" bestFit="1" customWidth="1"/>
    <col min="8" max="8" width="14.421875" style="0" bestFit="1" customWidth="1"/>
    <col min="9" max="9" width="18.421875" style="0" bestFit="1" customWidth="1"/>
  </cols>
  <sheetData>
    <row r="1" spans="2:9" s="10" customFormat="1" ht="12.75">
      <c r="B1" s="10" t="s">
        <v>57</v>
      </c>
      <c r="C1" s="10" t="s">
        <v>557</v>
      </c>
      <c r="D1" s="10" t="s">
        <v>561</v>
      </c>
      <c r="E1" s="10" t="s">
        <v>558</v>
      </c>
      <c r="F1" s="10" t="s">
        <v>559</v>
      </c>
      <c r="G1" s="10" t="s">
        <v>560</v>
      </c>
      <c r="H1" s="10" t="s">
        <v>562</v>
      </c>
      <c r="I1" s="10" t="s">
        <v>563</v>
      </c>
    </row>
    <row r="2" spans="1:8" ht="12.75">
      <c r="A2" s="18" t="str">
        <f>HYPERLINK(current_filename&amp;"Mapping!K"&amp;MATCH(B2,Mapping!K:K,0),"&lt;")</f>
        <v>&lt;</v>
      </c>
      <c r="B2">
        <v>1</v>
      </c>
      <c r="C2" t="s">
        <v>59</v>
      </c>
      <c r="E2" t="s">
        <v>60</v>
      </c>
      <c r="F2" t="s">
        <v>566</v>
      </c>
      <c r="G2" t="s">
        <v>61</v>
      </c>
      <c r="H2" t="s">
        <v>62</v>
      </c>
    </row>
    <row r="3" spans="1:8" ht="12.75">
      <c r="A3" s="18" t="str">
        <f>HYPERLINK(current_filename&amp;"Mapping!K"&amp;MATCH(B3,Mapping!K:K,0),"&lt;")</f>
        <v>&lt;</v>
      </c>
      <c r="B3">
        <v>2</v>
      </c>
      <c r="C3" t="s">
        <v>616</v>
      </c>
      <c r="E3" t="s">
        <v>63</v>
      </c>
      <c r="F3" t="s">
        <v>566</v>
      </c>
      <c r="G3" t="s">
        <v>61</v>
      </c>
      <c r="H3" t="s">
        <v>64</v>
      </c>
    </row>
    <row r="4" spans="1:8" ht="12.75">
      <c r="A4" s="18" t="str">
        <f>HYPERLINK(current_filename&amp;"Mapping!K"&amp;MATCH(B4,Mapping!K:K,0),"&lt;")</f>
        <v>&lt;</v>
      </c>
      <c r="B4">
        <v>3</v>
      </c>
      <c r="C4" t="s">
        <v>65</v>
      </c>
      <c r="E4" t="s">
        <v>66</v>
      </c>
      <c r="F4" t="s">
        <v>566</v>
      </c>
      <c r="G4" t="s">
        <v>61</v>
      </c>
      <c r="H4" t="s">
        <v>67</v>
      </c>
    </row>
    <row r="5" spans="1:8" ht="12.75">
      <c r="A5" s="18" t="str">
        <f>HYPERLINK(current_filename&amp;"Mapping!K"&amp;MATCH(B5,Mapping!K:K,0),"&lt;")</f>
        <v>&lt;</v>
      </c>
      <c r="B5">
        <v>4</v>
      </c>
      <c r="C5" t="s">
        <v>68</v>
      </c>
      <c r="E5" t="s">
        <v>69</v>
      </c>
      <c r="F5" t="s">
        <v>566</v>
      </c>
      <c r="G5" t="s">
        <v>61</v>
      </c>
      <c r="H5" t="s">
        <v>70</v>
      </c>
    </row>
    <row r="6" spans="1:8" ht="12.75">
      <c r="A6" s="18" t="str">
        <f>HYPERLINK(current_filename&amp;"Mapping!K"&amp;MATCH(B6,Mapping!K:K,0),"&lt;")</f>
        <v>&lt;</v>
      </c>
      <c r="B6">
        <v>5</v>
      </c>
      <c r="C6" t="s">
        <v>71</v>
      </c>
      <c r="E6" t="s">
        <v>72</v>
      </c>
      <c r="F6" t="s">
        <v>566</v>
      </c>
      <c r="G6" t="s">
        <v>61</v>
      </c>
      <c r="H6" t="s">
        <v>73</v>
      </c>
    </row>
    <row r="7" spans="1:8" ht="12.75">
      <c r="A7" s="18" t="str">
        <f>HYPERLINK(current_filename&amp;"Mapping!K"&amp;MATCH(B7,Mapping!K:K,0),"&lt;")</f>
        <v>&lt;</v>
      </c>
      <c r="B7">
        <v>6</v>
      </c>
      <c r="C7" t="s">
        <v>604</v>
      </c>
      <c r="E7" t="s">
        <v>74</v>
      </c>
      <c r="F7" t="s">
        <v>566</v>
      </c>
      <c r="H7" t="s">
        <v>75</v>
      </c>
    </row>
    <row r="8" spans="1:8" ht="12.75">
      <c r="A8" s="18" t="str">
        <f>HYPERLINK(current_filename&amp;"Mapping!K"&amp;MATCH(B8,Mapping!K:K,0),"&lt;")</f>
        <v>&lt;</v>
      </c>
      <c r="B8">
        <v>7</v>
      </c>
      <c r="C8" t="s">
        <v>76</v>
      </c>
      <c r="E8" t="s">
        <v>77</v>
      </c>
      <c r="F8" t="s">
        <v>566</v>
      </c>
      <c r="H8" t="s">
        <v>78</v>
      </c>
    </row>
    <row r="9" spans="1:8" ht="12.75">
      <c r="A9" s="18" t="str">
        <f>HYPERLINK(current_filename&amp;"Mapping!K"&amp;MATCH(B9,Mapping!K:K,0),"&lt;")</f>
        <v>&lt;</v>
      </c>
      <c r="B9">
        <v>8</v>
      </c>
      <c r="C9" t="s">
        <v>79</v>
      </c>
      <c r="E9" t="s">
        <v>80</v>
      </c>
      <c r="F9" t="s">
        <v>566</v>
      </c>
      <c r="G9" t="s">
        <v>61</v>
      </c>
      <c r="H9" t="s">
        <v>81</v>
      </c>
    </row>
    <row r="10" spans="1:8" ht="12.75">
      <c r="A10" s="18" t="str">
        <f>HYPERLINK(current_filename&amp;"Mapping!K"&amp;MATCH(B10,Mapping!K:K,0),"&lt;")</f>
        <v>&lt;</v>
      </c>
      <c r="B10">
        <v>9</v>
      </c>
      <c r="C10" t="s">
        <v>82</v>
      </c>
      <c r="E10" t="s">
        <v>83</v>
      </c>
      <c r="F10" t="s">
        <v>566</v>
      </c>
      <c r="G10" t="s">
        <v>61</v>
      </c>
      <c r="H10" t="s">
        <v>84</v>
      </c>
    </row>
    <row r="11" spans="1:8" ht="12.75">
      <c r="A11" s="18" t="str">
        <f>HYPERLINK(current_filename&amp;"Mapping!K"&amp;MATCH(B11,Mapping!K:K,0),"&lt;")</f>
        <v>&lt;</v>
      </c>
      <c r="B11">
        <v>10</v>
      </c>
      <c r="C11" t="s">
        <v>85</v>
      </c>
      <c r="F11" t="s">
        <v>566</v>
      </c>
      <c r="G11" t="s">
        <v>61</v>
      </c>
      <c r="H11" t="s">
        <v>86</v>
      </c>
    </row>
    <row r="12" spans="1:8" ht="12.75">
      <c r="A12" s="18" t="str">
        <f>HYPERLINK(current_filename&amp;"Mapping!K"&amp;MATCH(B12,Mapping!K:K,0),"&lt;")</f>
        <v>&lt;</v>
      </c>
      <c r="B12">
        <v>11</v>
      </c>
      <c r="C12" t="s">
        <v>87</v>
      </c>
      <c r="F12" t="s">
        <v>566</v>
      </c>
      <c r="G12" t="s">
        <v>61</v>
      </c>
      <c r="H12" t="s">
        <v>88</v>
      </c>
    </row>
    <row r="13" spans="1:8" ht="12.75">
      <c r="A13" s="18" t="str">
        <f>HYPERLINK(current_filename&amp;"Mapping!K"&amp;MATCH(B13,Mapping!K:K,0),"&lt;")</f>
        <v>&lt;</v>
      </c>
      <c r="B13">
        <v>12</v>
      </c>
      <c r="C13" t="s">
        <v>89</v>
      </c>
      <c r="F13" t="s">
        <v>566</v>
      </c>
      <c r="G13" t="s">
        <v>61</v>
      </c>
      <c r="H13" t="s">
        <v>90</v>
      </c>
    </row>
    <row r="14" spans="1:8" ht="12.75">
      <c r="A14" s="18" t="str">
        <f>HYPERLINK(current_filename&amp;"Mapping!K"&amp;MATCH(B14,Mapping!K:K,0),"&lt;")</f>
        <v>&lt;</v>
      </c>
      <c r="B14">
        <v>13</v>
      </c>
      <c r="C14" t="s">
        <v>91</v>
      </c>
      <c r="E14" t="s">
        <v>92</v>
      </c>
      <c r="F14" t="s">
        <v>566</v>
      </c>
      <c r="G14" t="s">
        <v>61</v>
      </c>
      <c r="H14" t="s">
        <v>93</v>
      </c>
    </row>
    <row r="15" spans="1:8" ht="12.75">
      <c r="A15" s="18" t="str">
        <f>HYPERLINK(current_filename&amp;"Mapping!K"&amp;MATCH(B15,Mapping!K:K,0),"&lt;")</f>
        <v>&lt;</v>
      </c>
      <c r="B15">
        <v>14</v>
      </c>
      <c r="C15" t="s">
        <v>94</v>
      </c>
      <c r="E15" t="s">
        <v>95</v>
      </c>
      <c r="F15" t="s">
        <v>566</v>
      </c>
      <c r="G15" t="s">
        <v>61</v>
      </c>
      <c r="H15" t="s">
        <v>96</v>
      </c>
    </row>
    <row r="16" spans="1:8" ht="12.75">
      <c r="A16" s="18" t="str">
        <f>HYPERLINK(current_filename&amp;"Mapping!K"&amp;MATCH(B16,Mapping!K:K,0),"&lt;")</f>
        <v>&lt;</v>
      </c>
      <c r="B16">
        <v>15</v>
      </c>
      <c r="C16" t="s">
        <v>97</v>
      </c>
      <c r="F16" t="s">
        <v>566</v>
      </c>
      <c r="H16" t="s">
        <v>98</v>
      </c>
    </row>
    <row r="17" spans="1:8" ht="12.75">
      <c r="A17" s="18" t="str">
        <f>HYPERLINK(current_filename&amp;"Mapping!K"&amp;MATCH(B17,Mapping!K:K,0),"&lt;")</f>
        <v>&lt;</v>
      </c>
      <c r="B17">
        <v>16</v>
      </c>
      <c r="C17" t="s">
        <v>99</v>
      </c>
      <c r="E17" t="s">
        <v>100</v>
      </c>
      <c r="F17" t="s">
        <v>566</v>
      </c>
      <c r="G17" t="s">
        <v>61</v>
      </c>
      <c r="H17" t="s">
        <v>101</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135"/>
  <sheetViews>
    <sheetView zoomScalePageLayoutView="0" workbookViewId="0" topLeftCell="A127">
      <selection activeCell="A129" sqref="A129"/>
    </sheetView>
  </sheetViews>
  <sheetFormatPr defaultColWidth="9.140625" defaultRowHeight="12.75"/>
  <cols>
    <col min="1" max="1" width="2.7109375" style="0" customWidth="1"/>
    <col min="2" max="2" width="4.57421875" style="0" customWidth="1"/>
    <col min="3" max="3" width="6.8515625" style="0" customWidth="1"/>
    <col min="4" max="4" width="28.57421875" style="12" customWidth="1"/>
    <col min="5" max="5" width="20.140625" style="12" customWidth="1"/>
    <col min="6" max="6" width="68.140625" style="12" customWidth="1"/>
    <col min="7" max="7" width="13.28125" style="0" bestFit="1" customWidth="1"/>
    <col min="8" max="8" width="14.7109375" style="0" hidden="1" customWidth="1"/>
    <col min="9" max="9" width="18.421875" style="0" hidden="1" customWidth="1"/>
    <col min="10" max="10" width="34.8515625" style="0" customWidth="1"/>
    <col min="12" max="12" width="13.7109375" style="0" bestFit="1" customWidth="1"/>
    <col min="13" max="13" width="14.140625" style="0" bestFit="1" customWidth="1"/>
  </cols>
  <sheetData>
    <row r="1" spans="2:10" s="10" customFormat="1" ht="12.75">
      <c r="B1" s="10" t="s">
        <v>57</v>
      </c>
      <c r="C1" s="10" t="s">
        <v>559</v>
      </c>
      <c r="D1" s="11" t="s">
        <v>557</v>
      </c>
      <c r="E1" s="11" t="s">
        <v>561</v>
      </c>
      <c r="F1" s="11" t="s">
        <v>558</v>
      </c>
      <c r="G1" s="10" t="s">
        <v>560</v>
      </c>
      <c r="H1" s="10" t="s">
        <v>562</v>
      </c>
      <c r="I1" s="10" t="s">
        <v>563</v>
      </c>
      <c r="J1" s="10" t="s">
        <v>58</v>
      </c>
    </row>
    <row r="2" spans="1:10" ht="38.25">
      <c r="A2" s="18" t="str">
        <f>HYPERLINK(current_filename&amp;"Mapping!P"&amp;MATCH(B2,Mapping!P:P,0),"&lt;")</f>
        <v>&lt;</v>
      </c>
      <c r="B2">
        <v>1</v>
      </c>
      <c r="C2" t="s">
        <v>566</v>
      </c>
      <c r="D2" s="12" t="s">
        <v>102</v>
      </c>
      <c r="F2" s="12" t="s">
        <v>103</v>
      </c>
      <c r="H2" t="s">
        <v>459</v>
      </c>
      <c r="I2" t="s">
        <v>460</v>
      </c>
      <c r="J2" t="str">
        <f aca="true" ca="1" t="shared" si="0" ref="J2:J23">IF(ISBLANK(I2),"",OFFSET($D$1,MATCH(I2,H$1:H$65536,0)-1,0))</f>
        <v>Load Control Device</v>
      </c>
    </row>
    <row r="3" spans="1:10" ht="25.5">
      <c r="A3" s="18" t="str">
        <f>HYPERLINK(current_filename&amp;"Mapping!P"&amp;MATCH(B3,Mapping!P:P,0),"&lt;")</f>
        <v>&lt;</v>
      </c>
      <c r="B3">
        <v>2</v>
      </c>
      <c r="C3" t="s">
        <v>566</v>
      </c>
      <c r="D3" s="12" t="s">
        <v>104</v>
      </c>
      <c r="F3" s="12" t="s">
        <v>105</v>
      </c>
      <c r="H3" t="s">
        <v>461</v>
      </c>
      <c r="I3" t="s">
        <v>462</v>
      </c>
      <c r="J3" t="str">
        <f ca="1" t="shared" si="0"/>
        <v>Utility Organizations</v>
      </c>
    </row>
    <row r="4" spans="1:10" ht="25.5">
      <c r="A4" s="18" t="str">
        <f>HYPERLINK(current_filename&amp;"Mapping!P"&amp;MATCH(B4,Mapping!P:P,0),"&lt;")</f>
        <v>&lt;</v>
      </c>
      <c r="B4">
        <v>3</v>
      </c>
      <c r="C4" t="s">
        <v>566</v>
      </c>
      <c r="D4" s="12" t="s">
        <v>106</v>
      </c>
      <c r="F4" s="12" t="s">
        <v>107</v>
      </c>
      <c r="H4" t="s">
        <v>463</v>
      </c>
      <c r="I4" t="s">
        <v>464</v>
      </c>
      <c r="J4" t="str">
        <f ca="1" t="shared" si="0"/>
        <v>Energy Trader</v>
      </c>
    </row>
    <row r="5" spans="1:10" ht="25.5">
      <c r="A5" s="18" t="str">
        <f>HYPERLINK(current_filename&amp;"Mapping!P"&amp;MATCH(B5,Mapping!P:P,0),"&lt;")</f>
        <v>&lt;</v>
      </c>
      <c r="B5">
        <v>4</v>
      </c>
      <c r="C5" t="s">
        <v>566</v>
      </c>
      <c r="D5" s="12" t="s">
        <v>108</v>
      </c>
      <c r="F5" s="12" t="s">
        <v>465</v>
      </c>
      <c r="H5" t="s">
        <v>466</v>
      </c>
      <c r="I5" t="s">
        <v>467</v>
      </c>
      <c r="J5" t="str">
        <f ca="1" t="shared" si="0"/>
        <v>Personnel</v>
      </c>
    </row>
    <row r="6" spans="1:10" ht="63.75">
      <c r="A6" s="18" t="str">
        <f>HYPERLINK(current_filename&amp;"Mapping!P"&amp;MATCH(B6,Mapping!P:P,0),"&lt;")</f>
        <v>&lt;</v>
      </c>
      <c r="B6">
        <v>5</v>
      </c>
      <c r="C6" t="s">
        <v>566</v>
      </c>
      <c r="D6" s="12" t="s">
        <v>109</v>
      </c>
      <c r="E6" s="12" t="s">
        <v>110</v>
      </c>
      <c r="F6" s="12" t="s">
        <v>468</v>
      </c>
      <c r="H6" t="s">
        <v>469</v>
      </c>
      <c r="I6" t="s">
        <v>470</v>
      </c>
      <c r="J6" t="str">
        <f ca="1" t="shared" si="0"/>
        <v>Third Party Organizations</v>
      </c>
    </row>
    <row r="7" spans="1:10" ht="38.25">
      <c r="A7" s="18" t="str">
        <f>HYPERLINK(current_filename&amp;"Mapping!P"&amp;MATCH(B7,Mapping!P:P,0),"&lt;")</f>
        <v>&lt;</v>
      </c>
      <c r="B7">
        <v>6</v>
      </c>
      <c r="C7" t="s">
        <v>566</v>
      </c>
      <c r="D7" s="12" t="s">
        <v>111</v>
      </c>
      <c r="F7" s="12" t="s">
        <v>112</v>
      </c>
      <c r="H7" t="s">
        <v>471</v>
      </c>
      <c r="I7" t="s">
        <v>470</v>
      </c>
      <c r="J7" t="str">
        <f ca="1" t="shared" si="0"/>
        <v>Third Party Organizations</v>
      </c>
    </row>
    <row r="8" spans="1:10" ht="25.5">
      <c r="A8" s="18" t="str">
        <f>HYPERLINK(current_filename&amp;"Mapping!P"&amp;MATCH(B8,Mapping!P:P,0),"&lt;")</f>
        <v>&lt;</v>
      </c>
      <c r="B8">
        <v>7</v>
      </c>
      <c r="C8" t="s">
        <v>566</v>
      </c>
      <c r="D8" s="12" t="s">
        <v>113</v>
      </c>
      <c r="F8" s="12" t="s">
        <v>114</v>
      </c>
      <c r="H8" t="s">
        <v>472</v>
      </c>
      <c r="I8" t="s">
        <v>473</v>
      </c>
      <c r="J8" t="str">
        <f ca="1" t="shared" si="0"/>
        <v>Power Quality Event Controller</v>
      </c>
    </row>
    <row r="9" spans="1:10" ht="25.5">
      <c r="A9" s="18" t="str">
        <f>HYPERLINK(current_filename&amp;"Mapping!P"&amp;MATCH(B9,Mapping!P:P,0),"&lt;")</f>
        <v>&lt;</v>
      </c>
      <c r="B9">
        <v>8</v>
      </c>
      <c r="C9" t="s">
        <v>566</v>
      </c>
      <c r="D9" s="12" t="s">
        <v>115</v>
      </c>
      <c r="E9" s="12" t="s">
        <v>116</v>
      </c>
      <c r="F9" s="12" t="s">
        <v>117</v>
      </c>
      <c r="H9" t="s">
        <v>474</v>
      </c>
      <c r="I9" t="s">
        <v>475</v>
      </c>
      <c r="J9" t="str">
        <f ca="1" t="shared" si="0"/>
        <v>Other Corporate Applications</v>
      </c>
    </row>
    <row r="10" spans="1:10" ht="153">
      <c r="A10" s="18" t="str">
        <f>HYPERLINK(current_filename&amp;"Mapping!P"&amp;MATCH(B10,Mapping!P:P,0),"&lt;")</f>
        <v>&lt;</v>
      </c>
      <c r="B10">
        <v>9</v>
      </c>
      <c r="C10" t="s">
        <v>566</v>
      </c>
      <c r="D10" s="12" t="s">
        <v>118</v>
      </c>
      <c r="F10" s="12" t="s">
        <v>476</v>
      </c>
      <c r="H10" t="s">
        <v>477</v>
      </c>
      <c r="I10" t="s">
        <v>478</v>
      </c>
      <c r="J10" t="str">
        <f ca="1" t="shared" si="0"/>
        <v>Advanced Metering Infrastructure</v>
      </c>
    </row>
    <row r="11" spans="1:10" ht="12.75">
      <c r="A11" s="18" t="str">
        <f>HYPERLINK(current_filename&amp;"Mapping!P"&amp;MATCH(B11,Mapping!P:P,0),"&lt;")</f>
        <v>&lt;</v>
      </c>
      <c r="B11">
        <v>10</v>
      </c>
      <c r="C11" t="s">
        <v>566</v>
      </c>
      <c r="D11" s="12" t="s">
        <v>119</v>
      </c>
      <c r="F11" s="12" t="s">
        <v>479</v>
      </c>
      <c r="H11" t="s">
        <v>480</v>
      </c>
      <c r="I11" t="s">
        <v>462</v>
      </c>
      <c r="J11" t="str">
        <f ca="1" t="shared" si="0"/>
        <v>Utility Organizations</v>
      </c>
    </row>
    <row r="12" spans="1:10" ht="63.75">
      <c r="A12" s="18" t="str">
        <f>HYPERLINK(current_filename&amp;"Mapping!P"&amp;MATCH(B12,Mapping!P:P,0),"&lt;")</f>
        <v>&lt;</v>
      </c>
      <c r="B12">
        <v>11</v>
      </c>
      <c r="C12" t="s">
        <v>566</v>
      </c>
      <c r="D12" s="12" t="s">
        <v>120</v>
      </c>
      <c r="F12" s="12" t="s">
        <v>121</v>
      </c>
      <c r="H12" t="s">
        <v>481</v>
      </c>
      <c r="I12" t="s">
        <v>482</v>
      </c>
      <c r="J12" t="str">
        <f ca="1" t="shared" si="0"/>
        <v>Distribution Operation Center</v>
      </c>
    </row>
    <row r="13" spans="1:10" ht="63.75">
      <c r="A13" s="18" t="str">
        <f>HYPERLINK(current_filename&amp;"Mapping!P"&amp;MATCH(B13,Mapping!P:P,0),"&lt;")</f>
        <v>&lt;</v>
      </c>
      <c r="B13">
        <v>12</v>
      </c>
      <c r="C13" t="s">
        <v>566</v>
      </c>
      <c r="D13" s="12" t="s">
        <v>122</v>
      </c>
      <c r="F13" s="12" t="s">
        <v>123</v>
      </c>
      <c r="H13" t="s">
        <v>483</v>
      </c>
      <c r="I13" t="s">
        <v>484</v>
      </c>
      <c r="J13" t="str">
        <f ca="1" t="shared" si="0"/>
        <v>Enterprise Asset Management</v>
      </c>
    </row>
    <row r="14" spans="1:10" ht="38.25">
      <c r="A14" s="18" t="str">
        <f>HYPERLINK(current_filename&amp;"Mapping!P"&amp;MATCH(B14,Mapping!P:P,0),"&lt;")</f>
        <v>&lt;</v>
      </c>
      <c r="B14">
        <v>13</v>
      </c>
      <c r="C14" t="s">
        <v>566</v>
      </c>
      <c r="D14" s="12" t="s">
        <v>124</v>
      </c>
      <c r="F14" s="12" t="s">
        <v>485</v>
      </c>
      <c r="H14" t="s">
        <v>486</v>
      </c>
      <c r="I14" t="s">
        <v>467</v>
      </c>
      <c r="J14" t="str">
        <f ca="1" t="shared" si="0"/>
        <v>Personnel</v>
      </c>
    </row>
    <row r="15" spans="1:10" ht="38.25">
      <c r="A15" s="18" t="str">
        <f>HYPERLINK(current_filename&amp;"Mapping!P"&amp;MATCH(B15,Mapping!P:P,0),"&lt;")</f>
        <v>&lt;</v>
      </c>
      <c r="B15">
        <v>14</v>
      </c>
      <c r="C15" t="s">
        <v>566</v>
      </c>
      <c r="D15" s="12" t="s">
        <v>125</v>
      </c>
      <c r="E15" s="12" t="s">
        <v>126</v>
      </c>
      <c r="F15" s="12" t="s">
        <v>127</v>
      </c>
      <c r="H15" t="s">
        <v>487</v>
      </c>
      <c r="I15" t="s">
        <v>475</v>
      </c>
      <c r="J15" t="str">
        <f ca="1" t="shared" si="0"/>
        <v>Other Corporate Applications</v>
      </c>
    </row>
    <row r="16" spans="1:10" ht="51">
      <c r="A16" s="18" t="str">
        <f>HYPERLINK(current_filename&amp;"Mapping!P"&amp;MATCH(B16,Mapping!P:P,0),"&lt;")</f>
        <v>&lt;</v>
      </c>
      <c r="B16">
        <v>15</v>
      </c>
      <c r="C16" t="s">
        <v>566</v>
      </c>
      <c r="D16" s="12" t="s">
        <v>128</v>
      </c>
      <c r="F16" s="12" t="s">
        <v>129</v>
      </c>
      <c r="H16" t="s">
        <v>488</v>
      </c>
      <c r="I16" t="s">
        <v>489</v>
      </c>
      <c r="J16" t="str">
        <f ca="1" t="shared" si="0"/>
        <v>Other Technical Applications</v>
      </c>
    </row>
    <row r="17" spans="1:10" ht="51">
      <c r="A17" s="18" t="str">
        <f>HYPERLINK(current_filename&amp;"Mapping!P"&amp;MATCH(B17,Mapping!P:P,0),"&lt;")</f>
        <v>&lt;</v>
      </c>
      <c r="B17">
        <v>16</v>
      </c>
      <c r="C17" t="s">
        <v>566</v>
      </c>
      <c r="D17" s="12" t="s">
        <v>130</v>
      </c>
      <c r="F17" s="12" t="s">
        <v>490</v>
      </c>
      <c r="H17" t="s">
        <v>491</v>
      </c>
      <c r="I17" t="s">
        <v>492</v>
      </c>
      <c r="J17" t="str">
        <f ca="1" t="shared" si="0"/>
        <v>Home Area Network</v>
      </c>
    </row>
    <row r="18" spans="1:10" ht="76.5">
      <c r="A18" s="18" t="str">
        <f>HYPERLINK(current_filename&amp;"Mapping!P"&amp;MATCH(B18,Mapping!P:P,0),"&lt;")</f>
        <v>&lt;</v>
      </c>
      <c r="B18">
        <v>17</v>
      </c>
      <c r="C18" t="s">
        <v>566</v>
      </c>
      <c r="D18" s="12" t="s">
        <v>131</v>
      </c>
      <c r="E18" s="12" t="s">
        <v>132</v>
      </c>
      <c r="F18" s="12" t="s">
        <v>493</v>
      </c>
      <c r="H18" t="s">
        <v>494</v>
      </c>
      <c r="I18" t="s">
        <v>467</v>
      </c>
      <c r="J18" t="str">
        <f ca="1" t="shared" si="0"/>
        <v>Personnel</v>
      </c>
    </row>
    <row r="19" spans="1:10" ht="12.75">
      <c r="A19" s="18" t="str">
        <f>HYPERLINK(current_filename&amp;"Mapping!P"&amp;MATCH(B19,Mapping!P:P,0),"&lt;")</f>
        <v>&lt;</v>
      </c>
      <c r="B19">
        <v>18</v>
      </c>
      <c r="C19" t="s">
        <v>566</v>
      </c>
      <c r="D19" s="12" t="s">
        <v>133</v>
      </c>
      <c r="F19" s="12" t="s">
        <v>150</v>
      </c>
      <c r="H19" t="s">
        <v>495</v>
      </c>
      <c r="I19" t="s">
        <v>467</v>
      </c>
      <c r="J19" t="str">
        <f ca="1" t="shared" si="0"/>
        <v>Personnel</v>
      </c>
    </row>
    <row r="20" spans="1:10" ht="178.5">
      <c r="A20" s="18" t="str">
        <f>HYPERLINK(current_filename&amp;"Mapping!P"&amp;MATCH(B20,Mapping!P:P,0),"&lt;")</f>
        <v>&lt;</v>
      </c>
      <c r="B20">
        <v>19</v>
      </c>
      <c r="C20" t="s">
        <v>566</v>
      </c>
      <c r="D20" s="12" t="s">
        <v>151</v>
      </c>
      <c r="F20" s="12" t="s">
        <v>496</v>
      </c>
      <c r="H20" t="s">
        <v>497</v>
      </c>
      <c r="I20" t="s">
        <v>478</v>
      </c>
      <c r="J20" t="str">
        <f ca="1" t="shared" si="0"/>
        <v>Advanced Metering Infrastructure</v>
      </c>
    </row>
    <row r="21" spans="1:10" ht="51">
      <c r="A21" s="18" t="str">
        <f>HYPERLINK(current_filename&amp;"Mapping!P"&amp;MATCH(B21,Mapping!P:P,0),"&lt;")</f>
        <v>&lt;</v>
      </c>
      <c r="B21">
        <v>20</v>
      </c>
      <c r="C21" t="s">
        <v>566</v>
      </c>
      <c r="D21" s="12" t="s">
        <v>152</v>
      </c>
      <c r="F21" s="12" t="s">
        <v>498</v>
      </c>
      <c r="H21" t="s">
        <v>499</v>
      </c>
      <c r="I21" t="s">
        <v>467</v>
      </c>
      <c r="J21" t="str">
        <f ca="1" t="shared" si="0"/>
        <v>Personnel</v>
      </c>
    </row>
    <row r="22" spans="1:10" ht="51">
      <c r="A22" s="18" t="str">
        <f>HYPERLINK(current_filename&amp;"Mapping!P"&amp;MATCH(B22,Mapping!P:P,0),"&lt;")</f>
        <v>&lt;</v>
      </c>
      <c r="B22">
        <v>21</v>
      </c>
      <c r="C22" t="s">
        <v>566</v>
      </c>
      <c r="D22" s="12" t="s">
        <v>153</v>
      </c>
      <c r="F22" s="12" t="s">
        <v>500</v>
      </c>
      <c r="H22" t="s">
        <v>501</v>
      </c>
      <c r="I22" t="s">
        <v>475</v>
      </c>
      <c r="J22" t="str">
        <f ca="1" t="shared" si="0"/>
        <v>Other Corporate Applications</v>
      </c>
    </row>
    <row r="23" spans="1:10" ht="38.25">
      <c r="A23" s="18" t="str">
        <f>HYPERLINK(current_filename&amp;"Mapping!P"&amp;MATCH(B23,Mapping!P:P,0),"&lt;")</f>
        <v>&lt;</v>
      </c>
      <c r="B23">
        <v>22</v>
      </c>
      <c r="C23" t="s">
        <v>566</v>
      </c>
      <c r="D23" s="12" t="s">
        <v>154</v>
      </c>
      <c r="E23" s="12" t="s">
        <v>155</v>
      </c>
      <c r="F23" s="12" t="s">
        <v>502</v>
      </c>
      <c r="H23" t="s">
        <v>503</v>
      </c>
      <c r="I23" t="s">
        <v>462</v>
      </c>
      <c r="J23" t="str">
        <f ca="1" t="shared" si="0"/>
        <v>Utility Organizations</v>
      </c>
    </row>
    <row r="24" spans="1:10" ht="63.75">
      <c r="A24" s="18" t="str">
        <f>HYPERLINK(current_filename&amp;"Mapping!P"&amp;MATCH(B24,Mapping!P:P,0),"&lt;")</f>
        <v>&lt;</v>
      </c>
      <c r="B24">
        <v>23</v>
      </c>
      <c r="C24" t="s">
        <v>566</v>
      </c>
      <c r="D24" s="12" t="s">
        <v>156</v>
      </c>
      <c r="F24" s="12" t="s">
        <v>504</v>
      </c>
      <c r="H24" t="s">
        <v>505</v>
      </c>
      <c r="J24">
        <f aca="true" ca="1" t="shared" si="1" ref="J24:J87">IF(ISBLANK(I24),"",OFFSET($D$1,MATCH(I24,H$1:H$65536,0)-1,0))</f>
      </c>
    </row>
    <row r="25" spans="1:10" ht="25.5">
      <c r="A25" s="18" t="str">
        <f>HYPERLINK(current_filename&amp;"Mapping!P"&amp;MATCH(B25,Mapping!P:P,0),"&lt;")</f>
        <v>&lt;</v>
      </c>
      <c r="B25">
        <v>24</v>
      </c>
      <c r="C25" t="s">
        <v>566</v>
      </c>
      <c r="D25" s="12" t="s">
        <v>157</v>
      </c>
      <c r="F25" s="12" t="s">
        <v>158</v>
      </c>
      <c r="H25" t="s">
        <v>506</v>
      </c>
      <c r="I25" t="s">
        <v>467</v>
      </c>
      <c r="J25" t="str">
        <f ca="1" t="shared" si="1"/>
        <v>Personnel</v>
      </c>
    </row>
    <row r="26" spans="1:10" ht="51">
      <c r="A26" s="18" t="str">
        <f>HYPERLINK(current_filename&amp;"Mapping!P"&amp;MATCH(B26,Mapping!P:P,0),"&lt;")</f>
        <v>&lt;</v>
      </c>
      <c r="B26">
        <v>25</v>
      </c>
      <c r="C26" t="s">
        <v>566</v>
      </c>
      <c r="D26" s="12" t="s">
        <v>159</v>
      </c>
      <c r="E26" s="12" t="s">
        <v>160</v>
      </c>
      <c r="F26" s="12" t="s">
        <v>507</v>
      </c>
      <c r="H26" t="s">
        <v>508</v>
      </c>
      <c r="I26" t="s">
        <v>467</v>
      </c>
      <c r="J26" t="str">
        <f ca="1" t="shared" si="1"/>
        <v>Personnel</v>
      </c>
    </row>
    <row r="27" spans="1:10" ht="25.5">
      <c r="A27" s="18" t="str">
        <f>HYPERLINK(current_filename&amp;"Mapping!P"&amp;MATCH(B27,Mapping!P:P,0),"&lt;")</f>
        <v>&lt;</v>
      </c>
      <c r="B27">
        <v>26</v>
      </c>
      <c r="C27" t="s">
        <v>566</v>
      </c>
      <c r="D27" s="12" t="s">
        <v>161</v>
      </c>
      <c r="F27" s="12" t="s">
        <v>162</v>
      </c>
      <c r="H27" t="s">
        <v>509</v>
      </c>
      <c r="I27" t="s">
        <v>462</v>
      </c>
      <c r="J27" t="str">
        <f ca="1" t="shared" si="1"/>
        <v>Utility Organizations</v>
      </c>
    </row>
    <row r="28" spans="1:10" ht="89.25">
      <c r="A28" s="18" t="str">
        <f>HYPERLINK(current_filename&amp;"Mapping!P"&amp;MATCH(B28,Mapping!P:P,0),"&lt;")</f>
        <v>&lt;</v>
      </c>
      <c r="B28">
        <v>27</v>
      </c>
      <c r="C28" t="s">
        <v>566</v>
      </c>
      <c r="D28" s="12" t="s">
        <v>163</v>
      </c>
      <c r="E28" s="12" t="s">
        <v>164</v>
      </c>
      <c r="F28" s="12" t="s">
        <v>510</v>
      </c>
      <c r="H28" t="s">
        <v>511</v>
      </c>
      <c r="I28" t="s">
        <v>512</v>
      </c>
      <c r="J28" t="str">
        <f ca="1" t="shared" si="1"/>
        <v>Enterprise Application Suite</v>
      </c>
    </row>
    <row r="29" spans="1:10" ht="89.25">
      <c r="A29" s="18" t="str">
        <f>HYPERLINK(current_filename&amp;"Mapping!P"&amp;MATCH(B29,Mapping!P:P,0),"&lt;")</f>
        <v>&lt;</v>
      </c>
      <c r="B29">
        <v>28</v>
      </c>
      <c r="C29" t="s">
        <v>566</v>
      </c>
      <c r="D29" s="12" t="s">
        <v>165</v>
      </c>
      <c r="E29" s="12" t="s">
        <v>166</v>
      </c>
      <c r="F29" s="12" t="s">
        <v>514</v>
      </c>
      <c r="H29" t="s">
        <v>515</v>
      </c>
      <c r="I29" t="s">
        <v>467</v>
      </c>
      <c r="J29" t="str">
        <f ca="1" t="shared" si="1"/>
        <v>Personnel</v>
      </c>
    </row>
    <row r="30" spans="1:10" ht="38.25">
      <c r="A30" s="18" t="str">
        <f>HYPERLINK(current_filename&amp;"Mapping!P"&amp;MATCH(B30,Mapping!P:P,0),"&lt;")</f>
        <v>&lt;</v>
      </c>
      <c r="B30">
        <v>29</v>
      </c>
      <c r="C30" t="s">
        <v>566</v>
      </c>
      <c r="D30" s="12" t="s">
        <v>167</v>
      </c>
      <c r="E30" s="12" t="s">
        <v>168</v>
      </c>
      <c r="F30" s="12" t="s">
        <v>169</v>
      </c>
      <c r="H30" t="s">
        <v>516</v>
      </c>
      <c r="I30" t="s">
        <v>484</v>
      </c>
      <c r="J30" t="str">
        <f ca="1" t="shared" si="1"/>
        <v>Enterprise Asset Management</v>
      </c>
    </row>
    <row r="31" spans="1:10" ht="12.75">
      <c r="A31" s="18" t="str">
        <f>HYPERLINK(current_filename&amp;"Mapping!P"&amp;MATCH(B31,Mapping!P:P,0),"&lt;")</f>
        <v>&lt;</v>
      </c>
      <c r="B31">
        <v>30</v>
      </c>
      <c r="C31" t="s">
        <v>566</v>
      </c>
      <c r="D31" s="12" t="s">
        <v>170</v>
      </c>
      <c r="F31" s="12" t="s">
        <v>171</v>
      </c>
      <c r="H31" t="s">
        <v>517</v>
      </c>
      <c r="I31" t="s">
        <v>462</v>
      </c>
      <c r="J31" t="str">
        <f ca="1" t="shared" si="1"/>
        <v>Utility Organizations</v>
      </c>
    </row>
    <row r="32" spans="1:10" ht="25.5">
      <c r="A32" s="18" t="str">
        <f>HYPERLINK(current_filename&amp;"Mapping!P"&amp;MATCH(B32,Mapping!P:P,0),"&lt;")</f>
        <v>&lt;</v>
      </c>
      <c r="B32">
        <v>31</v>
      </c>
      <c r="C32" t="s">
        <v>566</v>
      </c>
      <c r="D32" s="12" t="s">
        <v>172</v>
      </c>
      <c r="F32" s="12" t="s">
        <v>173</v>
      </c>
      <c r="H32" t="s">
        <v>518</v>
      </c>
      <c r="I32" t="s">
        <v>462</v>
      </c>
      <c r="J32" t="str">
        <f ca="1" t="shared" si="1"/>
        <v>Utility Organizations</v>
      </c>
    </row>
    <row r="33" spans="1:10" ht="76.5">
      <c r="A33" s="18" t="str">
        <f>HYPERLINK(current_filename&amp;"Mapping!P"&amp;MATCH(B33,Mapping!P:P,0),"&lt;")</f>
        <v>&lt;</v>
      </c>
      <c r="B33">
        <v>32</v>
      </c>
      <c r="C33" t="s">
        <v>566</v>
      </c>
      <c r="D33" s="12" t="s">
        <v>174</v>
      </c>
      <c r="F33" s="12" t="s">
        <v>519</v>
      </c>
      <c r="H33" t="s">
        <v>520</v>
      </c>
      <c r="I33" t="s">
        <v>467</v>
      </c>
      <c r="J33" t="str">
        <f ca="1" t="shared" si="1"/>
        <v>Personnel</v>
      </c>
    </row>
    <row r="34" spans="1:10" ht="25.5">
      <c r="A34" s="18" t="str">
        <f>HYPERLINK(current_filename&amp;"Mapping!P"&amp;MATCH(B34,Mapping!P:P,0),"&lt;")</f>
        <v>&lt;</v>
      </c>
      <c r="B34">
        <v>33</v>
      </c>
      <c r="C34" t="s">
        <v>566</v>
      </c>
      <c r="D34" s="12" t="s">
        <v>175</v>
      </c>
      <c r="E34" s="12" t="s">
        <v>176</v>
      </c>
      <c r="F34" s="12" t="s">
        <v>177</v>
      </c>
      <c r="H34" t="s">
        <v>521</v>
      </c>
      <c r="I34" t="s">
        <v>522</v>
      </c>
      <c r="J34" t="str">
        <f ca="1" t="shared" si="1"/>
        <v>Distribution Automation Node</v>
      </c>
    </row>
    <row r="35" spans="1:10" ht="63.75">
      <c r="A35" s="18" t="str">
        <f>HYPERLINK(current_filename&amp;"Mapping!P"&amp;MATCH(B35,Mapping!P:P,0),"&lt;")</f>
        <v>&lt;</v>
      </c>
      <c r="B35">
        <v>34</v>
      </c>
      <c r="C35" t="s">
        <v>566</v>
      </c>
      <c r="D35" s="12" t="s">
        <v>178</v>
      </c>
      <c r="E35" s="12" t="s">
        <v>179</v>
      </c>
      <c r="F35" s="12" t="s">
        <v>523</v>
      </c>
      <c r="H35" t="s">
        <v>464</v>
      </c>
      <c r="I35" t="s">
        <v>467</v>
      </c>
      <c r="J35" t="str">
        <f ca="1" t="shared" si="1"/>
        <v>Personnel</v>
      </c>
    </row>
    <row r="36" spans="1:10" ht="38.25">
      <c r="A36" s="18" t="str">
        <f>HYPERLINK(current_filename&amp;"Mapping!P"&amp;MATCH(B36,Mapping!P:P,0),"&lt;")</f>
        <v>&lt;</v>
      </c>
      <c r="B36">
        <v>35</v>
      </c>
      <c r="C36" t="s">
        <v>566</v>
      </c>
      <c r="D36" s="12" t="s">
        <v>180</v>
      </c>
      <c r="F36" s="12" t="s">
        <v>181</v>
      </c>
      <c r="H36" t="s">
        <v>524</v>
      </c>
      <c r="I36" t="s">
        <v>467</v>
      </c>
      <c r="J36" t="str">
        <f ca="1" t="shared" si="1"/>
        <v>Personnel</v>
      </c>
    </row>
    <row r="37" spans="1:10" ht="12.75">
      <c r="A37" s="18" t="str">
        <f>HYPERLINK(current_filename&amp;"Mapping!P"&amp;MATCH(B37,Mapping!P:P,0),"&lt;")</f>
        <v>&lt;</v>
      </c>
      <c r="B37">
        <v>36</v>
      </c>
      <c r="C37" t="s">
        <v>566</v>
      </c>
      <c r="D37" s="12" t="s">
        <v>182</v>
      </c>
      <c r="H37" t="s">
        <v>525</v>
      </c>
      <c r="I37" t="s">
        <v>475</v>
      </c>
      <c r="J37" t="str">
        <f ca="1" t="shared" si="1"/>
        <v>Other Corporate Applications</v>
      </c>
    </row>
    <row r="38" spans="1:10" ht="38.25">
      <c r="A38" s="18" t="str">
        <f>HYPERLINK(current_filename&amp;"Mapping!P"&amp;MATCH(B38,Mapping!P:P,0),"&lt;")</f>
        <v>&lt;</v>
      </c>
      <c r="B38">
        <v>37</v>
      </c>
      <c r="C38" t="s">
        <v>566</v>
      </c>
      <c r="D38" s="12" t="s">
        <v>183</v>
      </c>
      <c r="F38" s="12" t="s">
        <v>184</v>
      </c>
      <c r="H38" t="s">
        <v>526</v>
      </c>
      <c r="I38" t="s">
        <v>527</v>
      </c>
      <c r="J38" t="str">
        <f ca="1" t="shared" si="1"/>
        <v>DRAACS</v>
      </c>
    </row>
    <row r="39" spans="1:10" ht="51">
      <c r="A39" s="18" t="str">
        <f>HYPERLINK(current_filename&amp;"Mapping!P"&amp;MATCH(B39,Mapping!P:P,0),"&lt;")</f>
        <v>&lt;</v>
      </c>
      <c r="B39">
        <v>38</v>
      </c>
      <c r="C39" t="s">
        <v>566</v>
      </c>
      <c r="D39" s="12" t="s">
        <v>185</v>
      </c>
      <c r="F39" s="12" t="s">
        <v>186</v>
      </c>
      <c r="H39" t="s">
        <v>528</v>
      </c>
      <c r="I39" t="s">
        <v>505</v>
      </c>
      <c r="J39" t="str">
        <f ca="1" t="shared" si="1"/>
        <v>Field Elements</v>
      </c>
    </row>
    <row r="40" spans="1:10" ht="12.75">
      <c r="A40" s="18" t="str">
        <f>HYPERLINK(current_filename&amp;"Mapping!P"&amp;MATCH(B40,Mapping!P:P,0),"&lt;")</f>
        <v>&lt;</v>
      </c>
      <c r="B40">
        <v>39</v>
      </c>
      <c r="C40" t="s">
        <v>566</v>
      </c>
      <c r="D40" s="12" t="s">
        <v>187</v>
      </c>
      <c r="F40" s="12" t="s">
        <v>188</v>
      </c>
      <c r="H40" t="s">
        <v>529</v>
      </c>
      <c r="I40" t="s">
        <v>470</v>
      </c>
      <c r="J40" t="str">
        <f ca="1" t="shared" si="1"/>
        <v>Third Party Organizations</v>
      </c>
    </row>
    <row r="41" spans="1:10" ht="25.5">
      <c r="A41" s="18" t="str">
        <f>HYPERLINK(current_filename&amp;"Mapping!P"&amp;MATCH(B41,Mapping!P:P,0),"&lt;")</f>
        <v>&lt;</v>
      </c>
      <c r="B41">
        <v>40</v>
      </c>
      <c r="C41" t="s">
        <v>566</v>
      </c>
      <c r="D41" s="12" t="s">
        <v>189</v>
      </c>
      <c r="E41" s="12" t="s">
        <v>190</v>
      </c>
      <c r="F41" s="12" t="s">
        <v>191</v>
      </c>
      <c r="H41" t="s">
        <v>512</v>
      </c>
      <c r="I41" t="s">
        <v>530</v>
      </c>
      <c r="J41" t="str">
        <f ca="1" t="shared" si="1"/>
        <v>Corporate Data Center</v>
      </c>
    </row>
    <row r="42" spans="1:10" ht="38.25">
      <c r="A42" s="18" t="str">
        <f>HYPERLINK(current_filename&amp;"Mapping!P"&amp;MATCH(B42,Mapping!P:P,0),"&lt;")</f>
        <v>&lt;</v>
      </c>
      <c r="B42">
        <v>41</v>
      </c>
      <c r="C42" t="s">
        <v>566</v>
      </c>
      <c r="D42" s="12" t="s">
        <v>192</v>
      </c>
      <c r="F42" s="12" t="s">
        <v>193</v>
      </c>
      <c r="G42" s="12"/>
      <c r="H42" t="s">
        <v>531</v>
      </c>
      <c r="I42" t="s">
        <v>470</v>
      </c>
      <c r="J42" t="str">
        <f ca="1" t="shared" si="1"/>
        <v>Third Party Organizations</v>
      </c>
    </row>
    <row r="43" spans="1:10" ht="51">
      <c r="A43" s="18" t="str">
        <f>HYPERLINK(current_filename&amp;"Mapping!P"&amp;MATCH(B43,Mapping!P:P,0),"&lt;")</f>
        <v>&lt;</v>
      </c>
      <c r="B43">
        <v>42</v>
      </c>
      <c r="C43" t="s">
        <v>566</v>
      </c>
      <c r="D43" s="12" t="s">
        <v>194</v>
      </c>
      <c r="F43" s="12" t="s">
        <v>532</v>
      </c>
      <c r="H43" t="s">
        <v>533</v>
      </c>
      <c r="I43" t="s">
        <v>484</v>
      </c>
      <c r="J43" t="str">
        <f ca="1" t="shared" si="1"/>
        <v>Enterprise Asset Management</v>
      </c>
    </row>
    <row r="44" spans="1:10" ht="89.25">
      <c r="A44" s="18" t="str">
        <f>HYPERLINK(current_filename&amp;"Mapping!P"&amp;MATCH(B44,Mapping!P:P,0),"&lt;")</f>
        <v>&lt;</v>
      </c>
      <c r="B44">
        <v>43</v>
      </c>
      <c r="C44" t="s">
        <v>566</v>
      </c>
      <c r="D44" s="12" t="s">
        <v>195</v>
      </c>
      <c r="F44" s="12" t="s">
        <v>534</v>
      </c>
      <c r="H44" t="s">
        <v>535</v>
      </c>
      <c r="I44" t="s">
        <v>484</v>
      </c>
      <c r="J44" t="str">
        <f ca="1" t="shared" si="1"/>
        <v>Enterprise Asset Management</v>
      </c>
    </row>
    <row r="45" spans="1:10" ht="76.5">
      <c r="A45" s="18" t="str">
        <f>HYPERLINK(current_filename&amp;"Mapping!P"&amp;MATCH(B45,Mapping!P:P,0),"&lt;")</f>
        <v>&lt;</v>
      </c>
      <c r="B45">
        <v>44</v>
      </c>
      <c r="C45" t="s">
        <v>566</v>
      </c>
      <c r="D45" s="12" t="s">
        <v>196</v>
      </c>
      <c r="F45" s="12" t="s">
        <v>197</v>
      </c>
      <c r="H45" t="s">
        <v>536</v>
      </c>
      <c r="I45" t="s">
        <v>537</v>
      </c>
      <c r="J45" t="str">
        <f ca="1" t="shared" si="1"/>
        <v>Edge Data Center</v>
      </c>
    </row>
    <row r="46" spans="1:10" ht="38.25">
      <c r="A46" s="18" t="str">
        <f>HYPERLINK(current_filename&amp;"Mapping!P"&amp;MATCH(B46,Mapping!P:P,0),"&lt;")</f>
        <v>&lt;</v>
      </c>
      <c r="B46">
        <v>45</v>
      </c>
      <c r="C46" t="s">
        <v>566</v>
      </c>
      <c r="D46" s="12" t="s">
        <v>198</v>
      </c>
      <c r="F46" s="12" t="s">
        <v>538</v>
      </c>
      <c r="H46" t="s">
        <v>539</v>
      </c>
      <c r="I46" t="s">
        <v>470</v>
      </c>
      <c r="J46" t="str">
        <f ca="1" t="shared" si="1"/>
        <v>Third Party Organizations</v>
      </c>
    </row>
    <row r="47" spans="1:10" ht="51">
      <c r="A47" s="18" t="str">
        <f>HYPERLINK(current_filename&amp;"Mapping!P"&amp;MATCH(B47,Mapping!P:P,0),"&lt;")</f>
        <v>&lt;</v>
      </c>
      <c r="B47">
        <v>46</v>
      </c>
      <c r="C47" t="s">
        <v>566</v>
      </c>
      <c r="D47" s="12" t="s">
        <v>199</v>
      </c>
      <c r="F47" s="12" t="s">
        <v>540</v>
      </c>
      <c r="H47" t="s">
        <v>541</v>
      </c>
      <c r="I47" t="s">
        <v>492</v>
      </c>
      <c r="J47" t="str">
        <f ca="1" t="shared" si="1"/>
        <v>Home Area Network</v>
      </c>
    </row>
    <row r="48" spans="1:10" ht="12.75">
      <c r="A48" s="18" t="str">
        <f>HYPERLINK(current_filename&amp;"Mapping!P"&amp;MATCH(B48,Mapping!P:P,0),"&lt;")</f>
        <v>&lt;</v>
      </c>
      <c r="B48">
        <v>47</v>
      </c>
      <c r="C48" t="s">
        <v>566</v>
      </c>
      <c r="D48" s="12" t="s">
        <v>200</v>
      </c>
      <c r="F48" s="12" t="s">
        <v>201</v>
      </c>
      <c r="H48" t="s">
        <v>467</v>
      </c>
      <c r="I48" t="s">
        <v>542</v>
      </c>
      <c r="J48" t="str">
        <f ca="1" t="shared" si="1"/>
        <v>People and Organizations</v>
      </c>
    </row>
    <row r="49" spans="1:10" ht="25.5">
      <c r="A49" s="18" t="str">
        <f>HYPERLINK(current_filename&amp;"Mapping!P"&amp;MATCH(B49,Mapping!P:P,0),"&lt;")</f>
        <v>&lt;</v>
      </c>
      <c r="B49">
        <v>48</v>
      </c>
      <c r="C49" t="s">
        <v>566</v>
      </c>
      <c r="D49" s="12" t="s">
        <v>202</v>
      </c>
      <c r="E49" s="12" t="s">
        <v>203</v>
      </c>
      <c r="F49" s="12" t="s">
        <v>204</v>
      </c>
      <c r="H49" t="s">
        <v>543</v>
      </c>
      <c r="I49" t="s">
        <v>475</v>
      </c>
      <c r="J49" t="str">
        <f ca="1" t="shared" si="1"/>
        <v>Other Corporate Applications</v>
      </c>
    </row>
    <row r="50" spans="1:10" ht="25.5">
      <c r="A50" s="18" t="str">
        <f>HYPERLINK(current_filename&amp;"Mapping!P"&amp;MATCH(B50,Mapping!P:P,0),"&lt;")</f>
        <v>&lt;</v>
      </c>
      <c r="B50">
        <v>49</v>
      </c>
      <c r="C50" t="s">
        <v>566</v>
      </c>
      <c r="D50" s="12" t="s">
        <v>205</v>
      </c>
      <c r="F50" s="12" t="s">
        <v>544</v>
      </c>
      <c r="H50" t="s">
        <v>545</v>
      </c>
      <c r="I50" t="s">
        <v>492</v>
      </c>
      <c r="J50" t="str">
        <f ca="1" t="shared" si="1"/>
        <v>Home Area Network</v>
      </c>
    </row>
    <row r="51" spans="1:10" ht="51">
      <c r="A51" s="18" t="str">
        <f>HYPERLINK(current_filename&amp;"Mapping!P"&amp;MATCH(B51,Mapping!P:P,0),"&lt;")</f>
        <v>&lt;</v>
      </c>
      <c r="B51">
        <v>50</v>
      </c>
      <c r="C51" t="s">
        <v>566</v>
      </c>
      <c r="D51" s="12" t="s">
        <v>206</v>
      </c>
      <c r="F51" s="12" t="s">
        <v>207</v>
      </c>
      <c r="H51" t="s">
        <v>492</v>
      </c>
      <c r="I51" t="s">
        <v>478</v>
      </c>
      <c r="J51" t="str">
        <f ca="1" t="shared" si="1"/>
        <v>Advanced Metering Infrastructure</v>
      </c>
    </row>
    <row r="52" spans="1:10" ht="38.25">
      <c r="A52" s="18" t="str">
        <f>HYPERLINK(current_filename&amp;"Mapping!P"&amp;MATCH(B52,Mapping!P:P,0),"&lt;")</f>
        <v>&lt;</v>
      </c>
      <c r="B52">
        <v>51</v>
      </c>
      <c r="C52" t="s">
        <v>566</v>
      </c>
      <c r="D52" s="12" t="s">
        <v>208</v>
      </c>
      <c r="E52" s="12" t="s">
        <v>209</v>
      </c>
      <c r="F52" s="12" t="s">
        <v>546</v>
      </c>
      <c r="H52" t="s">
        <v>547</v>
      </c>
      <c r="I52" t="s">
        <v>484</v>
      </c>
      <c r="J52" t="str">
        <f ca="1" t="shared" si="1"/>
        <v>Enterprise Asset Management</v>
      </c>
    </row>
    <row r="53" spans="1:10" ht="25.5">
      <c r="A53" s="18" t="str">
        <f>HYPERLINK(current_filename&amp;"Mapping!P"&amp;MATCH(B53,Mapping!P:P,0),"&lt;")</f>
        <v>&lt;</v>
      </c>
      <c r="B53">
        <v>52</v>
      </c>
      <c r="C53" t="s">
        <v>566</v>
      </c>
      <c r="D53" s="12" t="s">
        <v>210</v>
      </c>
      <c r="F53" s="12" t="s">
        <v>548</v>
      </c>
      <c r="H53" t="s">
        <v>549</v>
      </c>
      <c r="I53" t="s">
        <v>489</v>
      </c>
      <c r="J53" t="str">
        <f ca="1" t="shared" si="1"/>
        <v>Other Technical Applications</v>
      </c>
    </row>
    <row r="54" spans="1:10" ht="89.25">
      <c r="A54" s="18" t="str">
        <f>HYPERLINK(current_filename&amp;"Mapping!P"&amp;MATCH(B54,Mapping!P:P,0),"&lt;")</f>
        <v>&lt;</v>
      </c>
      <c r="B54">
        <v>53</v>
      </c>
      <c r="C54" t="s">
        <v>566</v>
      </c>
      <c r="D54" s="12" t="s">
        <v>211</v>
      </c>
      <c r="F54" s="12" t="s">
        <v>550</v>
      </c>
      <c r="H54" t="s">
        <v>551</v>
      </c>
      <c r="I54" t="s">
        <v>492</v>
      </c>
      <c r="J54" t="str">
        <f ca="1" t="shared" si="1"/>
        <v>Home Area Network</v>
      </c>
    </row>
    <row r="55" spans="1:10" ht="38.25">
      <c r="A55" s="18" t="str">
        <f>HYPERLINK(current_filename&amp;"Mapping!P"&amp;MATCH(B55,Mapping!P:P,0),"&lt;")</f>
        <v>&lt;</v>
      </c>
      <c r="B55">
        <v>54</v>
      </c>
      <c r="C55" t="s">
        <v>566</v>
      </c>
      <c r="D55" s="12" t="s">
        <v>212</v>
      </c>
      <c r="F55" s="12" t="s">
        <v>552</v>
      </c>
      <c r="H55" t="s">
        <v>553</v>
      </c>
      <c r="I55" t="s">
        <v>460</v>
      </c>
      <c r="J55" t="str">
        <f ca="1" t="shared" si="1"/>
        <v>Load Control Device</v>
      </c>
    </row>
    <row r="56" spans="1:10" ht="51">
      <c r="A56" s="18" t="str">
        <f>HYPERLINK(current_filename&amp;"Mapping!P"&amp;MATCH(B56,Mapping!P:P,0),"&lt;")</f>
        <v>&lt;</v>
      </c>
      <c r="B56">
        <v>55</v>
      </c>
      <c r="C56" t="s">
        <v>566</v>
      </c>
      <c r="D56" s="12" t="s">
        <v>213</v>
      </c>
      <c r="F56" s="12" t="s">
        <v>554</v>
      </c>
      <c r="H56" t="s">
        <v>522</v>
      </c>
      <c r="I56" t="s">
        <v>555</v>
      </c>
      <c r="J56" t="str">
        <f ca="1" t="shared" si="1"/>
        <v>Intelligent Grid Agents</v>
      </c>
    </row>
    <row r="57" spans="1:10" ht="51">
      <c r="A57" s="18" t="str">
        <f>HYPERLINK(current_filename&amp;"Mapping!P"&amp;MATCH(B57,Mapping!P:P,0),"&lt;")</f>
        <v>&lt;</v>
      </c>
      <c r="B57">
        <v>56</v>
      </c>
      <c r="C57" t="s">
        <v>566</v>
      </c>
      <c r="D57" s="12" t="s">
        <v>214</v>
      </c>
      <c r="F57" s="12" t="s">
        <v>215</v>
      </c>
      <c r="H57" t="s">
        <v>556</v>
      </c>
      <c r="I57" t="s">
        <v>536</v>
      </c>
      <c r="J57" t="str">
        <f ca="1" t="shared" si="1"/>
        <v>AMI Head End</v>
      </c>
    </row>
    <row r="58" spans="1:10" ht="38.25">
      <c r="A58" s="18" t="str">
        <f>HYPERLINK(current_filename&amp;"Mapping!P"&amp;MATCH(B58,Mapping!P:P,0),"&lt;")</f>
        <v>&lt;</v>
      </c>
      <c r="B58">
        <v>57</v>
      </c>
      <c r="C58" t="s">
        <v>566</v>
      </c>
      <c r="D58" s="12" t="s">
        <v>216</v>
      </c>
      <c r="F58" s="12" t="s">
        <v>218</v>
      </c>
      <c r="H58" t="s">
        <v>219</v>
      </c>
      <c r="I58" t="s">
        <v>492</v>
      </c>
      <c r="J58" t="str">
        <f ca="1" t="shared" si="1"/>
        <v>Home Area Network</v>
      </c>
    </row>
    <row r="59" spans="1:10" ht="51">
      <c r="A59" s="18" t="str">
        <f>HYPERLINK(current_filename&amp;"Mapping!P"&amp;MATCH(B59,Mapping!P:P,0),"&lt;")</f>
        <v>&lt;</v>
      </c>
      <c r="B59">
        <v>58</v>
      </c>
      <c r="C59" t="s">
        <v>566</v>
      </c>
      <c r="D59" s="12" t="s">
        <v>217</v>
      </c>
      <c r="F59" s="12" t="s">
        <v>220</v>
      </c>
      <c r="H59" t="s">
        <v>221</v>
      </c>
      <c r="I59" t="s">
        <v>470</v>
      </c>
      <c r="J59" t="str">
        <f ca="1" t="shared" si="1"/>
        <v>Third Party Organizations</v>
      </c>
    </row>
    <row r="60" spans="1:10" ht="51">
      <c r="A60" s="18" t="str">
        <f>HYPERLINK(current_filename&amp;"Mapping!P"&amp;MATCH(B60,Mapping!P:P,0),"&lt;")</f>
        <v>&lt;</v>
      </c>
      <c r="B60">
        <v>59</v>
      </c>
      <c r="C60" t="s">
        <v>566</v>
      </c>
      <c r="D60" s="12" t="s">
        <v>316</v>
      </c>
      <c r="F60" s="12" t="s">
        <v>317</v>
      </c>
      <c r="H60" t="s">
        <v>222</v>
      </c>
      <c r="I60" t="s">
        <v>512</v>
      </c>
      <c r="J60" t="str">
        <f ca="1" t="shared" si="1"/>
        <v>Enterprise Application Suite</v>
      </c>
    </row>
    <row r="61" spans="1:10" ht="12.75">
      <c r="A61" s="18" t="str">
        <f>HYPERLINK(current_filename&amp;"Mapping!P"&amp;MATCH(B61,Mapping!P:P,0),"&lt;")</f>
        <v>&lt;</v>
      </c>
      <c r="B61">
        <v>60</v>
      </c>
      <c r="C61" t="s">
        <v>566</v>
      </c>
      <c r="D61" s="12" t="s">
        <v>318</v>
      </c>
      <c r="E61" s="12" t="s">
        <v>319</v>
      </c>
      <c r="H61" t="s">
        <v>223</v>
      </c>
      <c r="I61" t="s">
        <v>515</v>
      </c>
      <c r="J61" t="str">
        <f ca="1" t="shared" si="1"/>
        <v>Field Person</v>
      </c>
    </row>
    <row r="62" spans="1:10" ht="38.25">
      <c r="A62" s="18" t="str">
        <f>HYPERLINK(current_filename&amp;"Mapping!P"&amp;MATCH(B62,Mapping!P:P,0),"&lt;")</f>
        <v>&lt;</v>
      </c>
      <c r="B62">
        <v>61</v>
      </c>
      <c r="C62" t="s">
        <v>566</v>
      </c>
      <c r="D62" s="12" t="s">
        <v>320</v>
      </c>
      <c r="F62" s="12" t="s">
        <v>224</v>
      </c>
      <c r="H62" t="s">
        <v>225</v>
      </c>
      <c r="I62" t="s">
        <v>470</v>
      </c>
      <c r="J62" t="str">
        <f ca="1" t="shared" si="1"/>
        <v>Third Party Organizations</v>
      </c>
    </row>
    <row r="63" spans="1:10" ht="25.5">
      <c r="A63" s="18" t="str">
        <f>HYPERLINK(current_filename&amp;"Mapping!P"&amp;MATCH(B63,Mapping!P:P,0),"&lt;")</f>
        <v>&lt;</v>
      </c>
      <c r="B63">
        <v>62</v>
      </c>
      <c r="C63" t="s">
        <v>566</v>
      </c>
      <c r="D63" s="12" t="s">
        <v>321</v>
      </c>
      <c r="F63" s="12" t="s">
        <v>322</v>
      </c>
      <c r="H63" t="s">
        <v>226</v>
      </c>
      <c r="I63" t="s">
        <v>462</v>
      </c>
      <c r="J63" t="str">
        <f ca="1" t="shared" si="1"/>
        <v>Utility Organizations</v>
      </c>
    </row>
    <row r="64" spans="1:10" ht="25.5">
      <c r="A64" s="18" t="str">
        <f>HYPERLINK(current_filename&amp;"Mapping!P"&amp;MATCH(B64,Mapping!P:P,0),"&lt;")</f>
        <v>&lt;</v>
      </c>
      <c r="B64">
        <v>63</v>
      </c>
      <c r="C64" t="s">
        <v>566</v>
      </c>
      <c r="D64" s="12" t="s">
        <v>323</v>
      </c>
      <c r="E64" s="12" t="s">
        <v>324</v>
      </c>
      <c r="F64" s="12" t="s">
        <v>325</v>
      </c>
      <c r="H64" t="s">
        <v>227</v>
      </c>
      <c r="I64" t="s">
        <v>467</v>
      </c>
      <c r="J64" t="str">
        <f ca="1" t="shared" si="1"/>
        <v>Personnel</v>
      </c>
    </row>
    <row r="65" spans="1:10" ht="25.5">
      <c r="A65" s="18" t="str">
        <f>HYPERLINK(current_filename&amp;"Mapping!P"&amp;MATCH(B65,Mapping!P:P,0),"&lt;")</f>
        <v>&lt;</v>
      </c>
      <c r="B65">
        <v>64</v>
      </c>
      <c r="C65" t="s">
        <v>566</v>
      </c>
      <c r="D65" s="12" t="s">
        <v>326</v>
      </c>
      <c r="F65" s="12" t="s">
        <v>228</v>
      </c>
      <c r="H65" t="s">
        <v>229</v>
      </c>
      <c r="I65" t="s">
        <v>482</v>
      </c>
      <c r="J65" t="str">
        <f ca="1" t="shared" si="1"/>
        <v>Distribution Operation Center</v>
      </c>
    </row>
    <row r="66" spans="1:10" ht="38.25">
      <c r="A66" s="18" t="str">
        <f>HYPERLINK(current_filename&amp;"Mapping!P"&amp;MATCH(B66,Mapping!P:P,0),"&lt;")</f>
        <v>&lt;</v>
      </c>
      <c r="B66">
        <v>65</v>
      </c>
      <c r="C66" t="s">
        <v>566</v>
      </c>
      <c r="D66" s="12" t="s">
        <v>327</v>
      </c>
      <c r="F66" s="12" t="s">
        <v>328</v>
      </c>
      <c r="H66" t="s">
        <v>230</v>
      </c>
      <c r="I66" t="s">
        <v>536</v>
      </c>
      <c r="J66" t="str">
        <f ca="1" t="shared" si="1"/>
        <v>AMI Head End</v>
      </c>
    </row>
    <row r="67" spans="1:10" ht="12.75">
      <c r="A67" s="18" t="str">
        <f>HYPERLINK(current_filename&amp;"Mapping!P"&amp;MATCH(B67,Mapping!P:P,0),"&lt;")</f>
        <v>&lt;</v>
      </c>
      <c r="B67">
        <v>66</v>
      </c>
      <c r="C67" t="s">
        <v>566</v>
      </c>
      <c r="D67" s="12" t="s">
        <v>329</v>
      </c>
      <c r="H67" t="s">
        <v>231</v>
      </c>
      <c r="I67" t="s">
        <v>474</v>
      </c>
      <c r="J67" t="str">
        <f ca="1" t="shared" si="1"/>
        <v>GIS Application (CorCon)</v>
      </c>
    </row>
    <row r="68" spans="1:10" ht="51">
      <c r="A68" s="18" t="str">
        <f>HYPERLINK(current_filename&amp;"Mapping!P"&amp;MATCH(B68,Mapping!P:P,0),"&lt;")</f>
        <v>&lt;</v>
      </c>
      <c r="B68">
        <v>67</v>
      </c>
      <c r="C68" t="s">
        <v>566</v>
      </c>
      <c r="D68" s="12" t="s">
        <v>330</v>
      </c>
      <c r="F68" s="12" t="s">
        <v>331</v>
      </c>
      <c r="H68" t="s">
        <v>232</v>
      </c>
      <c r="I68" t="s">
        <v>467</v>
      </c>
      <c r="J68" t="str">
        <f ca="1" t="shared" si="1"/>
        <v>Personnel</v>
      </c>
    </row>
    <row r="69" spans="1:10" ht="12.75">
      <c r="A69" s="18" t="str">
        <f>HYPERLINK(current_filename&amp;"Mapping!P"&amp;MATCH(B69,Mapping!P:P,0),"&lt;")</f>
        <v>&lt;</v>
      </c>
      <c r="B69">
        <v>68</v>
      </c>
      <c r="C69" t="s">
        <v>566</v>
      </c>
      <c r="D69" s="12" t="s">
        <v>332</v>
      </c>
      <c r="F69" s="12" t="s">
        <v>333</v>
      </c>
      <c r="H69" t="s">
        <v>462</v>
      </c>
      <c r="I69" t="s">
        <v>542</v>
      </c>
      <c r="J69" t="str">
        <f ca="1" t="shared" si="1"/>
        <v>People and Organizations</v>
      </c>
    </row>
    <row r="70" spans="1:10" ht="25.5">
      <c r="A70" s="18" t="str">
        <f>HYPERLINK(current_filename&amp;"Mapping!P"&amp;MATCH(B70,Mapping!P:P,0),"&lt;")</f>
        <v>&lt;</v>
      </c>
      <c r="B70">
        <v>69</v>
      </c>
      <c r="C70" t="s">
        <v>566</v>
      </c>
      <c r="D70" s="12" t="s">
        <v>334</v>
      </c>
      <c r="E70" s="12" t="s">
        <v>335</v>
      </c>
      <c r="F70" s="12" t="s">
        <v>336</v>
      </c>
      <c r="H70" t="s">
        <v>233</v>
      </c>
      <c r="I70" t="s">
        <v>475</v>
      </c>
      <c r="J70" t="str">
        <f ca="1" t="shared" si="1"/>
        <v>Other Corporate Applications</v>
      </c>
    </row>
    <row r="71" spans="1:10" ht="25.5">
      <c r="A71" s="18" t="str">
        <f>HYPERLINK(current_filename&amp;"Mapping!P"&amp;MATCH(B71,Mapping!P:P,0),"&lt;")</f>
        <v>&lt;</v>
      </c>
      <c r="B71">
        <v>70</v>
      </c>
      <c r="C71" t="s">
        <v>566</v>
      </c>
      <c r="D71" s="12" t="s">
        <v>337</v>
      </c>
      <c r="H71" t="s">
        <v>234</v>
      </c>
      <c r="I71" t="s">
        <v>512</v>
      </c>
      <c r="J71" t="str">
        <f ca="1" t="shared" si="1"/>
        <v>Enterprise Application Suite</v>
      </c>
    </row>
    <row r="72" spans="1:10" ht="51">
      <c r="A72" s="18" t="str">
        <f>HYPERLINK(current_filename&amp;"Mapping!P"&amp;MATCH(B72,Mapping!P:P,0),"&lt;")</f>
        <v>&lt;</v>
      </c>
      <c r="B72">
        <v>71</v>
      </c>
      <c r="C72" t="s">
        <v>566</v>
      </c>
      <c r="D72" s="12" t="s">
        <v>339</v>
      </c>
      <c r="F72" s="12" t="s">
        <v>235</v>
      </c>
      <c r="H72" t="s">
        <v>236</v>
      </c>
      <c r="I72" t="s">
        <v>462</v>
      </c>
      <c r="J72" t="str">
        <f ca="1" t="shared" si="1"/>
        <v>Utility Organizations</v>
      </c>
    </row>
    <row r="73" spans="1:10" ht="38.25">
      <c r="A73" s="18" t="str">
        <f>HYPERLINK(current_filename&amp;"Mapping!P"&amp;MATCH(B73,Mapping!P:P,0),"&lt;")</f>
        <v>&lt;</v>
      </c>
      <c r="B73">
        <v>72</v>
      </c>
      <c r="C73" t="s">
        <v>566</v>
      </c>
      <c r="D73" s="12" t="s">
        <v>340</v>
      </c>
      <c r="F73" s="12" t="s">
        <v>341</v>
      </c>
      <c r="H73" t="s">
        <v>237</v>
      </c>
      <c r="I73" t="s">
        <v>238</v>
      </c>
      <c r="J73" t="str">
        <f ca="1" t="shared" si="1"/>
        <v>Neighborhood Area Network</v>
      </c>
    </row>
    <row r="74" spans="1:10" ht="25.5">
      <c r="A74" s="18" t="str">
        <f>HYPERLINK(current_filename&amp;"Mapping!P"&amp;MATCH(B74,Mapping!P:P,0),"&lt;")</f>
        <v>&lt;</v>
      </c>
      <c r="B74">
        <v>73</v>
      </c>
      <c r="C74" t="s">
        <v>566</v>
      </c>
      <c r="D74" s="12" t="s">
        <v>342</v>
      </c>
      <c r="E74" s="12" t="s">
        <v>343</v>
      </c>
      <c r="F74" s="12" t="s">
        <v>344</v>
      </c>
      <c r="H74" t="s">
        <v>239</v>
      </c>
      <c r="I74" t="s">
        <v>475</v>
      </c>
      <c r="J74" t="str">
        <f ca="1" t="shared" si="1"/>
        <v>Other Corporate Applications</v>
      </c>
    </row>
    <row r="75" spans="1:10" ht="76.5">
      <c r="A75" s="18" t="str">
        <f>HYPERLINK(current_filename&amp;"Mapping!P"&amp;MATCH(B75,Mapping!P:P,0),"&lt;")</f>
        <v>&lt;</v>
      </c>
      <c r="B75">
        <v>74</v>
      </c>
      <c r="C75" t="s">
        <v>566</v>
      </c>
      <c r="D75" s="12" t="s">
        <v>345</v>
      </c>
      <c r="F75" s="12" t="s">
        <v>346</v>
      </c>
      <c r="H75" t="s">
        <v>240</v>
      </c>
      <c r="I75" t="s">
        <v>522</v>
      </c>
      <c r="J75" t="str">
        <f ca="1" t="shared" si="1"/>
        <v>Distribution Automation Node</v>
      </c>
    </row>
    <row r="76" spans="1:10" ht="63.75">
      <c r="A76" s="18" t="str">
        <f>HYPERLINK(current_filename&amp;"Mapping!P"&amp;MATCH(B76,Mapping!P:P,0),"&lt;")</f>
        <v>&lt;</v>
      </c>
      <c r="B76">
        <v>75</v>
      </c>
      <c r="C76" t="s">
        <v>566</v>
      </c>
      <c r="D76" s="12" t="s">
        <v>616</v>
      </c>
      <c r="F76" s="12" t="s">
        <v>241</v>
      </c>
      <c r="H76" t="s">
        <v>242</v>
      </c>
      <c r="I76" t="s">
        <v>470</v>
      </c>
      <c r="J76" t="str">
        <f ca="1" t="shared" si="1"/>
        <v>Third Party Organizations</v>
      </c>
    </row>
    <row r="77" spans="1:10" ht="38.25">
      <c r="A77" s="18" t="str">
        <f>HYPERLINK(current_filename&amp;"Mapping!P"&amp;MATCH(B77,Mapping!P:P,0),"&lt;")</f>
        <v>&lt;</v>
      </c>
      <c r="B77">
        <v>76</v>
      </c>
      <c r="C77" t="s">
        <v>566</v>
      </c>
      <c r="D77" s="12" t="s">
        <v>347</v>
      </c>
      <c r="E77" s="12" t="s">
        <v>348</v>
      </c>
      <c r="F77" s="12" t="s">
        <v>349</v>
      </c>
      <c r="H77" t="s">
        <v>243</v>
      </c>
      <c r="I77" t="s">
        <v>517</v>
      </c>
      <c r="J77" t="str">
        <f ca="1" t="shared" si="1"/>
        <v>Electric Supply</v>
      </c>
    </row>
    <row r="78" spans="1:10" ht="25.5">
      <c r="A78" s="18" t="str">
        <f>HYPERLINK(current_filename&amp;"Mapping!P"&amp;MATCH(B78,Mapping!P:P,0),"&lt;")</f>
        <v>&lt;</v>
      </c>
      <c r="B78">
        <v>77</v>
      </c>
      <c r="C78" t="s">
        <v>566</v>
      </c>
      <c r="D78" s="12" t="s">
        <v>350</v>
      </c>
      <c r="F78" s="12" t="s">
        <v>351</v>
      </c>
      <c r="H78" t="s">
        <v>244</v>
      </c>
      <c r="I78" t="s">
        <v>470</v>
      </c>
      <c r="J78" t="str">
        <f ca="1" t="shared" si="1"/>
        <v>Third Party Organizations</v>
      </c>
    </row>
    <row r="79" spans="1:10" ht="76.5">
      <c r="A79" s="18" t="str">
        <f>HYPERLINK(current_filename&amp;"Mapping!P"&amp;MATCH(B79,Mapping!P:P,0),"&lt;")</f>
        <v>&lt;</v>
      </c>
      <c r="B79">
        <v>78</v>
      </c>
      <c r="C79" t="s">
        <v>566</v>
      </c>
      <c r="D79" s="12" t="s">
        <v>352</v>
      </c>
      <c r="E79" s="12" t="s">
        <v>353</v>
      </c>
      <c r="F79" s="12" t="s">
        <v>354</v>
      </c>
      <c r="H79" t="s">
        <v>245</v>
      </c>
      <c r="I79" t="s">
        <v>222</v>
      </c>
      <c r="J79" t="str">
        <f ca="1" t="shared" si="1"/>
        <v>Energy Capital Management</v>
      </c>
    </row>
    <row r="80" spans="1:10" ht="51">
      <c r="A80" s="18" t="str">
        <f>HYPERLINK(current_filename&amp;"Mapping!P"&amp;MATCH(B80,Mapping!P:P,0),"&lt;")</f>
        <v>&lt;</v>
      </c>
      <c r="B80">
        <v>79</v>
      </c>
      <c r="C80" t="s">
        <v>566</v>
      </c>
      <c r="D80" s="12" t="s">
        <v>355</v>
      </c>
      <c r="E80" s="12" t="s">
        <v>356</v>
      </c>
      <c r="F80" s="12" t="s">
        <v>246</v>
      </c>
      <c r="H80" t="s">
        <v>247</v>
      </c>
      <c r="I80" t="s">
        <v>512</v>
      </c>
      <c r="J80" t="str">
        <f ca="1" t="shared" si="1"/>
        <v>Enterprise Application Suite</v>
      </c>
    </row>
    <row r="81" spans="1:10" ht="12.75">
      <c r="A81" s="18" t="str">
        <f>HYPERLINK(current_filename&amp;"Mapping!P"&amp;MATCH(B81,Mapping!P:P,0),"&lt;")</f>
        <v>&lt;</v>
      </c>
      <c r="B81">
        <v>80</v>
      </c>
      <c r="C81" t="s">
        <v>566</v>
      </c>
      <c r="D81" s="12" t="s">
        <v>357</v>
      </c>
      <c r="F81" s="12" t="s">
        <v>333</v>
      </c>
      <c r="H81" t="s">
        <v>470</v>
      </c>
      <c r="I81" t="s">
        <v>542</v>
      </c>
      <c r="J81" t="str">
        <f ca="1" t="shared" si="1"/>
        <v>People and Organizations</v>
      </c>
    </row>
    <row r="82" spans="1:10" ht="51">
      <c r="A82" s="18" t="str">
        <f>HYPERLINK(current_filename&amp;"Mapping!P"&amp;MATCH(B82,Mapping!P:P,0),"&lt;")</f>
        <v>&lt;</v>
      </c>
      <c r="B82">
        <v>81</v>
      </c>
      <c r="C82" t="s">
        <v>566</v>
      </c>
      <c r="D82" s="12" t="s">
        <v>358</v>
      </c>
      <c r="F82" s="12" t="s">
        <v>248</v>
      </c>
      <c r="H82" t="s">
        <v>249</v>
      </c>
      <c r="I82" t="s">
        <v>238</v>
      </c>
      <c r="J82" t="str">
        <f ca="1" t="shared" si="1"/>
        <v>Neighborhood Area Network</v>
      </c>
    </row>
    <row r="83" spans="1:10" ht="25.5">
      <c r="A83" s="18" t="str">
        <f>HYPERLINK(current_filename&amp;"Mapping!P"&amp;MATCH(B83,Mapping!P:P,0),"&lt;")</f>
        <v>&lt;</v>
      </c>
      <c r="B83">
        <v>82</v>
      </c>
      <c r="C83" t="s">
        <v>566</v>
      </c>
      <c r="D83" s="12" t="s">
        <v>359</v>
      </c>
      <c r="F83" s="12" t="s">
        <v>360</v>
      </c>
      <c r="H83" t="s">
        <v>530</v>
      </c>
      <c r="J83">
        <f ca="1" t="shared" si="1"/>
      </c>
    </row>
    <row r="84" spans="1:10" ht="25.5">
      <c r="A84" s="18" t="str">
        <f>HYPERLINK(current_filename&amp;"Mapping!P"&amp;MATCH(B84,Mapping!P:P,0),"&lt;")</f>
        <v>&lt;</v>
      </c>
      <c r="B84">
        <v>83</v>
      </c>
      <c r="C84" t="s">
        <v>566</v>
      </c>
      <c r="D84" s="12" t="s">
        <v>361</v>
      </c>
      <c r="F84" s="12" t="s">
        <v>250</v>
      </c>
      <c r="H84" t="s">
        <v>251</v>
      </c>
      <c r="I84" t="s">
        <v>489</v>
      </c>
      <c r="J84" t="str">
        <f ca="1" t="shared" si="1"/>
        <v>Other Technical Applications</v>
      </c>
    </row>
    <row r="85" spans="1:10" ht="63.75">
      <c r="A85" s="18" t="str">
        <f>HYPERLINK(current_filename&amp;"Mapping!P"&amp;MATCH(B85,Mapping!P:P,0),"&lt;")</f>
        <v>&lt;</v>
      </c>
      <c r="B85">
        <v>84</v>
      </c>
      <c r="C85" t="s">
        <v>566</v>
      </c>
      <c r="D85" s="12" t="s">
        <v>362</v>
      </c>
      <c r="E85" s="12" t="s">
        <v>43</v>
      </c>
      <c r="F85" s="12" t="s">
        <v>363</v>
      </c>
      <c r="H85" t="s">
        <v>252</v>
      </c>
      <c r="I85" t="s">
        <v>475</v>
      </c>
      <c r="J85" t="str">
        <f ca="1" t="shared" si="1"/>
        <v>Other Corporate Applications</v>
      </c>
    </row>
    <row r="86" spans="1:10" ht="127.5">
      <c r="A86" s="18" t="str">
        <f>HYPERLINK(current_filename&amp;"Mapping!P"&amp;MATCH(B86,Mapping!P:P,0),"&lt;")</f>
        <v>&lt;</v>
      </c>
      <c r="B86">
        <v>85</v>
      </c>
      <c r="C86" t="s">
        <v>566</v>
      </c>
      <c r="D86" s="12" t="s">
        <v>618</v>
      </c>
      <c r="E86" s="12" t="s">
        <v>364</v>
      </c>
      <c r="F86" s="12" t="s">
        <v>365</v>
      </c>
      <c r="H86" t="s">
        <v>253</v>
      </c>
      <c r="I86" t="s">
        <v>475</v>
      </c>
      <c r="J86" t="str">
        <f ca="1" t="shared" si="1"/>
        <v>Other Corporate Applications</v>
      </c>
    </row>
    <row r="87" spans="1:10" ht="38.25">
      <c r="A87" s="18" t="str">
        <f>HYPERLINK(current_filename&amp;"Mapping!P"&amp;MATCH(B87,Mapping!P:P,0),"&lt;")</f>
        <v>&lt;</v>
      </c>
      <c r="B87">
        <v>86</v>
      </c>
      <c r="C87" t="s">
        <v>566</v>
      </c>
      <c r="D87" s="12" t="s">
        <v>366</v>
      </c>
      <c r="E87" s="12" t="s">
        <v>367</v>
      </c>
      <c r="F87" s="12" t="s">
        <v>254</v>
      </c>
      <c r="H87" t="s">
        <v>255</v>
      </c>
      <c r="I87" t="s">
        <v>528</v>
      </c>
      <c r="J87" t="str">
        <f ca="1" t="shared" si="1"/>
        <v>AMI Communication Network</v>
      </c>
    </row>
    <row r="88" spans="1:10" ht="12.75">
      <c r="A88" s="18" t="str">
        <f>HYPERLINK(current_filename&amp;"Mapping!P"&amp;MATCH(B88,Mapping!P:P,0),"&lt;")</f>
        <v>&lt;</v>
      </c>
      <c r="B88">
        <v>87</v>
      </c>
      <c r="C88" t="s">
        <v>566</v>
      </c>
      <c r="D88" s="12" t="s">
        <v>368</v>
      </c>
      <c r="F88" s="12" t="s">
        <v>369</v>
      </c>
      <c r="H88" t="s">
        <v>473</v>
      </c>
      <c r="I88" t="s">
        <v>475</v>
      </c>
      <c r="J88" t="str">
        <f aca="true" ca="1" t="shared" si="2" ref="J88:J135">IF(ISBLANK(I88),"",OFFSET($D$1,MATCH(I88,H$1:H$65536,0)-1,0))</f>
        <v>Other Corporate Applications</v>
      </c>
    </row>
    <row r="89" spans="1:10" ht="12.75">
      <c r="A89" s="18" t="str">
        <f>HYPERLINK(current_filename&amp;"Mapping!P"&amp;MATCH(B89,Mapping!P:P,0),"&lt;")</f>
        <v>&lt;</v>
      </c>
      <c r="B89">
        <v>88</v>
      </c>
      <c r="C89" t="s">
        <v>566</v>
      </c>
      <c r="D89" s="12" t="s">
        <v>370</v>
      </c>
      <c r="E89" s="12" t="s">
        <v>711</v>
      </c>
      <c r="F89" s="12" t="s">
        <v>256</v>
      </c>
      <c r="H89" t="s">
        <v>482</v>
      </c>
      <c r="I89" t="s">
        <v>489</v>
      </c>
      <c r="J89" t="str">
        <f ca="1" t="shared" si="2"/>
        <v>Other Technical Applications</v>
      </c>
    </row>
    <row r="90" spans="1:10" ht="51">
      <c r="A90" s="18" t="str">
        <f>HYPERLINK(current_filename&amp;"Mapping!P"&amp;MATCH(B90,Mapping!P:P,0),"&lt;")</f>
        <v>&lt;</v>
      </c>
      <c r="B90">
        <v>89</v>
      </c>
      <c r="C90" t="s">
        <v>566</v>
      </c>
      <c r="D90" s="12" t="s">
        <v>371</v>
      </c>
      <c r="F90" s="12" t="s">
        <v>257</v>
      </c>
      <c r="H90" t="s">
        <v>478</v>
      </c>
      <c r="I90" t="s">
        <v>505</v>
      </c>
      <c r="J90" t="str">
        <f ca="1" t="shared" si="2"/>
        <v>Field Elements</v>
      </c>
    </row>
    <row r="91" spans="1:10" ht="12.75">
      <c r="A91" s="18" t="str">
        <f>HYPERLINK(current_filename&amp;"Mapping!P"&amp;MATCH(B91,Mapping!P:P,0),"&lt;")</f>
        <v>&lt;</v>
      </c>
      <c r="B91">
        <v>90</v>
      </c>
      <c r="C91" t="s">
        <v>566</v>
      </c>
      <c r="D91" s="12" t="s">
        <v>372</v>
      </c>
      <c r="F91" s="12" t="s">
        <v>373</v>
      </c>
      <c r="H91" t="s">
        <v>258</v>
      </c>
      <c r="I91" t="s">
        <v>467</v>
      </c>
      <c r="J91" t="str">
        <f ca="1" t="shared" si="2"/>
        <v>Personnel</v>
      </c>
    </row>
    <row r="92" spans="1:10" ht="38.25">
      <c r="A92" s="18" t="str">
        <f>HYPERLINK(current_filename&amp;"Mapping!P"&amp;MATCH(B92,Mapping!P:P,0),"&lt;")</f>
        <v>&lt;</v>
      </c>
      <c r="B92">
        <v>91</v>
      </c>
      <c r="C92" t="s">
        <v>566</v>
      </c>
      <c r="D92" s="12" t="s">
        <v>374</v>
      </c>
      <c r="E92" s="12" t="s">
        <v>375</v>
      </c>
      <c r="F92" s="12" t="s">
        <v>259</v>
      </c>
      <c r="H92" t="s">
        <v>260</v>
      </c>
      <c r="I92" t="s">
        <v>475</v>
      </c>
      <c r="J92" t="str">
        <f ca="1" t="shared" si="2"/>
        <v>Other Corporate Applications</v>
      </c>
    </row>
    <row r="93" spans="1:10" ht="25.5">
      <c r="A93" s="18" t="str">
        <f>HYPERLINK(current_filename&amp;"Mapping!P"&amp;MATCH(B93,Mapping!P:P,0),"&lt;")</f>
        <v>&lt;</v>
      </c>
      <c r="B93">
        <v>92</v>
      </c>
      <c r="C93" t="s">
        <v>566</v>
      </c>
      <c r="D93" s="12" t="s">
        <v>376</v>
      </c>
      <c r="F93" s="12" t="s">
        <v>377</v>
      </c>
      <c r="H93" t="s">
        <v>261</v>
      </c>
      <c r="I93" t="s">
        <v>462</v>
      </c>
      <c r="J93" t="str">
        <f ca="1" t="shared" si="2"/>
        <v>Utility Organizations</v>
      </c>
    </row>
    <row r="94" spans="1:10" ht="51">
      <c r="A94" s="18" t="str">
        <f>HYPERLINK(current_filename&amp;"Mapping!P"&amp;MATCH(B94,Mapping!P:P,0),"&lt;")</f>
        <v>&lt;</v>
      </c>
      <c r="B94">
        <v>93</v>
      </c>
      <c r="C94" t="s">
        <v>566</v>
      </c>
      <c r="D94" s="12" t="s">
        <v>378</v>
      </c>
      <c r="F94" s="12" t="s">
        <v>262</v>
      </c>
      <c r="H94" t="s">
        <v>263</v>
      </c>
      <c r="I94" t="s">
        <v>467</v>
      </c>
      <c r="J94" t="str">
        <f ca="1" t="shared" si="2"/>
        <v>Personnel</v>
      </c>
    </row>
    <row r="95" spans="1:10" ht="25.5">
      <c r="A95" s="18" t="str">
        <f>HYPERLINK(current_filename&amp;"Mapping!P"&amp;MATCH(B95,Mapping!P:P,0),"&lt;")</f>
        <v>&lt;</v>
      </c>
      <c r="B95">
        <v>94</v>
      </c>
      <c r="C95" t="s">
        <v>566</v>
      </c>
      <c r="D95" s="12" t="s">
        <v>379</v>
      </c>
      <c r="F95" s="12" t="s">
        <v>380</v>
      </c>
      <c r="H95" t="s">
        <v>264</v>
      </c>
      <c r="I95" t="s">
        <v>522</v>
      </c>
      <c r="J95" t="str">
        <f ca="1" t="shared" si="2"/>
        <v>Distribution Automation Node</v>
      </c>
    </row>
    <row r="96" spans="1:10" ht="25.5">
      <c r="A96" s="18" t="str">
        <f>HYPERLINK(current_filename&amp;"Mapping!P"&amp;MATCH(B96,Mapping!P:P,0),"&lt;")</f>
        <v>&lt;</v>
      </c>
      <c r="B96">
        <v>95</v>
      </c>
      <c r="C96" t="s">
        <v>566</v>
      </c>
      <c r="D96" s="12" t="s">
        <v>381</v>
      </c>
      <c r="E96" s="12" t="s">
        <v>382</v>
      </c>
      <c r="F96" s="12" t="s">
        <v>383</v>
      </c>
      <c r="H96" t="s">
        <v>238</v>
      </c>
      <c r="I96" t="s">
        <v>528</v>
      </c>
      <c r="J96" t="str">
        <f ca="1" t="shared" si="2"/>
        <v>AMI Communication Network</v>
      </c>
    </row>
    <row r="97" spans="1:10" ht="38.25">
      <c r="A97" s="18" t="str">
        <f>HYPERLINK(current_filename&amp;"Mapping!P"&amp;MATCH(B97,Mapping!P:P,0),"&lt;")</f>
        <v>&lt;</v>
      </c>
      <c r="B97">
        <v>96</v>
      </c>
      <c r="C97" t="s">
        <v>566</v>
      </c>
      <c r="D97" s="12" t="s">
        <v>384</v>
      </c>
      <c r="F97" s="12" t="s">
        <v>385</v>
      </c>
      <c r="H97" t="s">
        <v>265</v>
      </c>
      <c r="I97" t="s">
        <v>467</v>
      </c>
      <c r="J97" t="str">
        <f ca="1" t="shared" si="2"/>
        <v>Personnel</v>
      </c>
    </row>
    <row r="98" spans="1:10" ht="12.75">
      <c r="A98" s="18" t="str">
        <f>HYPERLINK(current_filename&amp;"Mapping!P"&amp;MATCH(B98,Mapping!P:P,0),"&lt;")</f>
        <v>&lt;</v>
      </c>
      <c r="B98">
        <v>97</v>
      </c>
      <c r="C98" t="s">
        <v>566</v>
      </c>
      <c r="D98" s="12" t="s">
        <v>386</v>
      </c>
      <c r="F98" s="12" t="s">
        <v>387</v>
      </c>
      <c r="H98" t="s">
        <v>266</v>
      </c>
      <c r="I98" t="s">
        <v>522</v>
      </c>
      <c r="J98" t="str">
        <f ca="1" t="shared" si="2"/>
        <v>Distribution Automation Node</v>
      </c>
    </row>
    <row r="99" spans="1:10" ht="63.75">
      <c r="A99" s="18" t="str">
        <f>HYPERLINK(current_filename&amp;"Mapping!P"&amp;MATCH(B99,Mapping!P:P,0),"&lt;")</f>
        <v>&lt;</v>
      </c>
      <c r="B99">
        <v>98</v>
      </c>
      <c r="C99" t="s">
        <v>566</v>
      </c>
      <c r="D99" s="12" t="s">
        <v>388</v>
      </c>
      <c r="F99" s="12" t="s">
        <v>389</v>
      </c>
      <c r="H99" t="s">
        <v>267</v>
      </c>
      <c r="I99" t="s">
        <v>530</v>
      </c>
      <c r="J99" t="str">
        <f ca="1" t="shared" si="2"/>
        <v>Corporate Data Center</v>
      </c>
    </row>
    <row r="100" spans="1:10" ht="12.75">
      <c r="A100" s="18" t="str">
        <f>HYPERLINK(current_filename&amp;"Mapping!P"&amp;MATCH(B100,Mapping!P:P,0),"&lt;")</f>
        <v>&lt;</v>
      </c>
      <c r="B100">
        <v>99</v>
      </c>
      <c r="C100" t="s">
        <v>566</v>
      </c>
      <c r="D100" s="12" t="s">
        <v>390</v>
      </c>
      <c r="E100" s="12" t="s">
        <v>391</v>
      </c>
      <c r="F100" s="12" t="s">
        <v>392</v>
      </c>
      <c r="H100" t="s">
        <v>268</v>
      </c>
      <c r="I100" t="s">
        <v>470</v>
      </c>
      <c r="J100" t="str">
        <f ca="1" t="shared" si="2"/>
        <v>Third Party Organizations</v>
      </c>
    </row>
    <row r="101" spans="1:10" ht="76.5">
      <c r="A101" s="18" t="str">
        <f>HYPERLINK(current_filename&amp;"Mapping!P"&amp;MATCH(B101,Mapping!P:P,0),"&lt;")</f>
        <v>&lt;</v>
      </c>
      <c r="B101">
        <v>100</v>
      </c>
      <c r="C101" t="s">
        <v>566</v>
      </c>
      <c r="D101" s="12" t="s">
        <v>393</v>
      </c>
      <c r="E101" s="12" t="s">
        <v>394</v>
      </c>
      <c r="F101" s="12" t="s">
        <v>269</v>
      </c>
      <c r="H101" t="s">
        <v>270</v>
      </c>
      <c r="I101" t="s">
        <v>467</v>
      </c>
      <c r="J101" t="str">
        <f ca="1" t="shared" si="2"/>
        <v>Personnel</v>
      </c>
    </row>
    <row r="102" spans="1:10" ht="38.25">
      <c r="A102" s="18" t="str">
        <f>HYPERLINK(current_filename&amp;"Mapping!P"&amp;MATCH(B102,Mapping!P:P,0),"&lt;")</f>
        <v>&lt;</v>
      </c>
      <c r="B102">
        <v>101</v>
      </c>
      <c r="C102" t="s">
        <v>566</v>
      </c>
      <c r="D102" s="12" t="s">
        <v>395</v>
      </c>
      <c r="E102" s="12" t="s">
        <v>396</v>
      </c>
      <c r="F102" s="12" t="s">
        <v>271</v>
      </c>
      <c r="H102" t="s">
        <v>272</v>
      </c>
      <c r="I102" t="s">
        <v>484</v>
      </c>
      <c r="J102" t="str">
        <f ca="1" t="shared" si="2"/>
        <v>Enterprise Asset Management</v>
      </c>
    </row>
    <row r="103" spans="1:10" ht="25.5">
      <c r="A103" s="18" t="str">
        <f>HYPERLINK(current_filename&amp;"Mapping!P"&amp;MATCH(B103,Mapping!P:P,0),"&lt;")</f>
        <v>&lt;</v>
      </c>
      <c r="B103">
        <v>102</v>
      </c>
      <c r="C103" t="s">
        <v>566</v>
      </c>
      <c r="D103" s="12" t="s">
        <v>397</v>
      </c>
      <c r="F103" s="12" t="s">
        <v>398</v>
      </c>
      <c r="H103" t="s">
        <v>273</v>
      </c>
      <c r="I103" t="s">
        <v>274</v>
      </c>
      <c r="J103" t="str">
        <f ca="1" t="shared" si="2"/>
        <v>Meter Data Unification System</v>
      </c>
    </row>
    <row r="104" spans="1:10" ht="12.75">
      <c r="A104" s="18" t="str">
        <f>HYPERLINK(current_filename&amp;"Mapping!P"&amp;MATCH(B104,Mapping!P:P,0),"&lt;")</f>
        <v>&lt;</v>
      </c>
      <c r="B104">
        <v>103</v>
      </c>
      <c r="C104" t="s">
        <v>566</v>
      </c>
      <c r="D104" s="12" t="s">
        <v>399</v>
      </c>
      <c r="E104" s="12" t="s">
        <v>400</v>
      </c>
      <c r="F104" s="12" t="s">
        <v>401</v>
      </c>
      <c r="H104" t="s">
        <v>275</v>
      </c>
      <c r="I104" t="s">
        <v>467</v>
      </c>
      <c r="J104" t="str">
        <f ca="1" t="shared" si="2"/>
        <v>Personnel</v>
      </c>
    </row>
    <row r="105" spans="1:10" ht="51">
      <c r="A105" s="18" t="str">
        <f>HYPERLINK(current_filename&amp;"Mapping!P"&amp;MATCH(B105,Mapping!P:P,0),"&lt;")</f>
        <v>&lt;</v>
      </c>
      <c r="B105">
        <v>104</v>
      </c>
      <c r="C105" t="s">
        <v>566</v>
      </c>
      <c r="D105" s="12" t="s">
        <v>402</v>
      </c>
      <c r="F105" s="12" t="s">
        <v>403</v>
      </c>
      <c r="H105" t="s">
        <v>555</v>
      </c>
      <c r="I105" t="s">
        <v>505</v>
      </c>
      <c r="J105" t="str">
        <f ca="1" t="shared" si="2"/>
        <v>Field Elements</v>
      </c>
    </row>
    <row r="106" spans="1:10" ht="25.5">
      <c r="A106" s="18" t="str">
        <f>HYPERLINK(current_filename&amp;"Mapping!P"&amp;MATCH(B106,Mapping!P:P,0),"&lt;")</f>
        <v>&lt;</v>
      </c>
      <c r="B106">
        <v>105</v>
      </c>
      <c r="C106" t="s">
        <v>566</v>
      </c>
      <c r="D106" s="12" t="s">
        <v>404</v>
      </c>
      <c r="E106" s="12" t="s">
        <v>405</v>
      </c>
      <c r="F106" s="12" t="s">
        <v>406</v>
      </c>
      <c r="H106" t="s">
        <v>276</v>
      </c>
      <c r="I106" t="s">
        <v>462</v>
      </c>
      <c r="J106" t="str">
        <f ca="1" t="shared" si="2"/>
        <v>Utility Organizations</v>
      </c>
    </row>
    <row r="107" spans="1:10" ht="76.5">
      <c r="A107" s="18" t="str">
        <f>HYPERLINK(current_filename&amp;"Mapping!P"&amp;MATCH(B107,Mapping!P:P,0),"&lt;")</f>
        <v>&lt;</v>
      </c>
      <c r="B107">
        <v>106</v>
      </c>
      <c r="C107" t="s">
        <v>566</v>
      </c>
      <c r="D107" s="12" t="s">
        <v>407</v>
      </c>
      <c r="F107" s="12" t="s">
        <v>277</v>
      </c>
      <c r="H107" t="s">
        <v>527</v>
      </c>
      <c r="I107" t="s">
        <v>537</v>
      </c>
      <c r="J107" t="str">
        <f ca="1" t="shared" si="2"/>
        <v>Edge Data Center</v>
      </c>
    </row>
    <row r="108" spans="1:10" ht="178.5">
      <c r="A108" s="18" t="str">
        <f>HYPERLINK(current_filename&amp;"Mapping!P"&amp;MATCH(B108,Mapping!P:P,0),"&lt;")</f>
        <v>&lt;</v>
      </c>
      <c r="B108">
        <v>107</v>
      </c>
      <c r="C108" t="s">
        <v>566</v>
      </c>
      <c r="D108" s="12" t="s">
        <v>626</v>
      </c>
      <c r="E108" s="12" t="s">
        <v>408</v>
      </c>
      <c r="F108" s="12" t="s">
        <v>278</v>
      </c>
      <c r="H108" t="s">
        <v>279</v>
      </c>
      <c r="I108" t="s">
        <v>512</v>
      </c>
      <c r="J108" t="str">
        <f ca="1" t="shared" si="2"/>
        <v>Enterprise Application Suite</v>
      </c>
    </row>
    <row r="109" spans="1:10" ht="12.75">
      <c r="A109" s="18" t="str">
        <f>HYPERLINK(current_filename&amp;"Mapping!P"&amp;MATCH(B109,Mapping!P:P,0),"&lt;")</f>
        <v>&lt;</v>
      </c>
      <c r="B109">
        <v>108</v>
      </c>
      <c r="C109" t="s">
        <v>566</v>
      </c>
      <c r="D109" s="12" t="s">
        <v>409</v>
      </c>
      <c r="E109" s="12" t="s">
        <v>410</v>
      </c>
      <c r="H109" t="s">
        <v>280</v>
      </c>
      <c r="I109" t="s">
        <v>515</v>
      </c>
      <c r="J109" t="str">
        <f ca="1" t="shared" si="2"/>
        <v>Field Person</v>
      </c>
    </row>
    <row r="110" spans="1:10" ht="25.5">
      <c r="A110" s="18" t="str">
        <f>HYPERLINK(current_filename&amp;"Mapping!P"&amp;MATCH(B110,Mapping!P:P,0),"&lt;")</f>
        <v>&lt;</v>
      </c>
      <c r="B110">
        <v>109</v>
      </c>
      <c r="C110" t="s">
        <v>566</v>
      </c>
      <c r="D110" s="12" t="s">
        <v>411</v>
      </c>
      <c r="E110" s="12" t="s">
        <v>412</v>
      </c>
      <c r="F110" s="12" t="s">
        <v>413</v>
      </c>
      <c r="H110" t="s">
        <v>281</v>
      </c>
      <c r="I110" t="s">
        <v>462</v>
      </c>
      <c r="J110" t="str">
        <f ca="1" t="shared" si="2"/>
        <v>Utility Organizations</v>
      </c>
    </row>
    <row r="111" spans="1:10" ht="25.5">
      <c r="A111" s="18" t="str">
        <f>HYPERLINK(current_filename&amp;"Mapping!P"&amp;MATCH(B111,Mapping!P:P,0),"&lt;")</f>
        <v>&lt;</v>
      </c>
      <c r="B111">
        <v>110</v>
      </c>
      <c r="C111" t="s">
        <v>566</v>
      </c>
      <c r="D111" s="12" t="s">
        <v>414</v>
      </c>
      <c r="F111" s="12" t="s">
        <v>415</v>
      </c>
      <c r="H111" t="s">
        <v>282</v>
      </c>
      <c r="I111" t="s">
        <v>522</v>
      </c>
      <c r="J111" t="str">
        <f ca="1" t="shared" si="2"/>
        <v>Distribution Automation Node</v>
      </c>
    </row>
    <row r="112" spans="1:10" ht="76.5">
      <c r="A112" s="18" t="e">
        <f>HYPERLINK(current_filename&amp;"Mapping!P"&amp;MATCH(B112,Mapping!P:P,0),"&lt;")</f>
        <v>#N/A</v>
      </c>
      <c r="B112">
        <v>111</v>
      </c>
      <c r="C112" t="s">
        <v>566</v>
      </c>
      <c r="D112" s="12" t="s">
        <v>416</v>
      </c>
      <c r="F112" s="12" t="s">
        <v>283</v>
      </c>
      <c r="H112" t="s">
        <v>284</v>
      </c>
      <c r="I112" t="s">
        <v>497</v>
      </c>
      <c r="J112" t="str">
        <f ca="1" t="shared" si="2"/>
        <v>Field Tool / Device</v>
      </c>
    </row>
    <row r="113" spans="1:10" ht="38.25">
      <c r="A113" s="18" t="str">
        <f>HYPERLINK(current_filename&amp;"Mapping!P"&amp;MATCH(B113,Mapping!P:P,0),"&lt;")</f>
        <v>&lt;</v>
      </c>
      <c r="B113">
        <v>112</v>
      </c>
      <c r="C113" t="s">
        <v>566</v>
      </c>
      <c r="D113" s="12" t="s">
        <v>417</v>
      </c>
      <c r="F113" s="12" t="s">
        <v>285</v>
      </c>
      <c r="H113" t="s">
        <v>286</v>
      </c>
      <c r="I113" t="s">
        <v>470</v>
      </c>
      <c r="J113" t="str">
        <f ca="1" t="shared" si="2"/>
        <v>Third Party Organizations</v>
      </c>
    </row>
    <row r="114" spans="1:10" ht="38.25">
      <c r="A114" s="18" t="str">
        <f>HYPERLINK(current_filename&amp;"Mapping!P"&amp;MATCH(B114,Mapping!P:P,0),"&lt;")</f>
        <v>&lt;</v>
      </c>
      <c r="B114">
        <v>113</v>
      </c>
      <c r="C114" t="s">
        <v>566</v>
      </c>
      <c r="D114" s="12" t="s">
        <v>418</v>
      </c>
      <c r="E114" s="12" t="s">
        <v>419</v>
      </c>
      <c r="F114" s="12" t="s">
        <v>287</v>
      </c>
      <c r="H114" t="s">
        <v>288</v>
      </c>
      <c r="I114" t="s">
        <v>517</v>
      </c>
      <c r="J114" t="str">
        <f ca="1" t="shared" si="2"/>
        <v>Electric Supply</v>
      </c>
    </row>
    <row r="115" spans="1:10" ht="25.5">
      <c r="A115" s="18" t="str">
        <f>HYPERLINK(current_filename&amp;"Mapping!P"&amp;MATCH(B115,Mapping!P:P,0),"&lt;")</f>
        <v>&lt;</v>
      </c>
      <c r="B115">
        <v>114</v>
      </c>
      <c r="C115" t="s">
        <v>566</v>
      </c>
      <c r="D115" s="12" t="s">
        <v>420</v>
      </c>
      <c r="F115" s="12" t="s">
        <v>421</v>
      </c>
      <c r="H115" t="s">
        <v>489</v>
      </c>
      <c r="I115" t="s">
        <v>537</v>
      </c>
      <c r="J115" t="str">
        <f ca="1" t="shared" si="2"/>
        <v>Edge Data Center</v>
      </c>
    </row>
    <row r="116" spans="1:10" ht="12.75">
      <c r="A116" s="18" t="str">
        <f>HYPERLINK(current_filename&amp;"Mapping!P"&amp;MATCH(B116,Mapping!P:P,0),"&lt;")</f>
        <v>&lt;</v>
      </c>
      <c r="B116">
        <v>115</v>
      </c>
      <c r="C116" t="s">
        <v>566</v>
      </c>
      <c r="D116" s="12" t="s">
        <v>422</v>
      </c>
      <c r="H116" t="s">
        <v>542</v>
      </c>
      <c r="J116">
        <f ca="1" t="shared" si="2"/>
      </c>
    </row>
    <row r="117" spans="1:10" ht="12.75">
      <c r="A117" s="18" t="str">
        <f>HYPERLINK(current_filename&amp;"Mapping!P"&amp;MATCH(B117,Mapping!P:P,0),"&lt;")</f>
        <v>&lt;</v>
      </c>
      <c r="B117">
        <v>116</v>
      </c>
      <c r="C117" t="s">
        <v>566</v>
      </c>
      <c r="D117" s="12" t="s">
        <v>423</v>
      </c>
      <c r="F117" s="12" t="s">
        <v>424</v>
      </c>
      <c r="H117" t="s">
        <v>289</v>
      </c>
      <c r="I117" t="s">
        <v>290</v>
      </c>
      <c r="J117" t="str">
        <f ca="1" t="shared" si="2"/>
        <v>Third Party Vendor</v>
      </c>
    </row>
    <row r="118" spans="1:10" ht="25.5">
      <c r="A118" s="18" t="str">
        <f>HYPERLINK(current_filename&amp;"Mapping!P"&amp;MATCH(B118,Mapping!P:P,0),"&lt;")</f>
        <v>&lt;</v>
      </c>
      <c r="B118">
        <v>117</v>
      </c>
      <c r="C118" t="s">
        <v>566</v>
      </c>
      <c r="D118" s="12" t="s">
        <v>425</v>
      </c>
      <c r="F118" s="12" t="s">
        <v>426</v>
      </c>
      <c r="H118" t="s">
        <v>475</v>
      </c>
      <c r="I118" t="s">
        <v>512</v>
      </c>
      <c r="J118" t="str">
        <f ca="1" t="shared" si="2"/>
        <v>Enterprise Application Suite</v>
      </c>
    </row>
    <row r="119" spans="1:10" ht="102">
      <c r="A119" s="18" t="str">
        <f>HYPERLINK(current_filename&amp;"Mapping!P"&amp;MATCH(B119,Mapping!P:P,0),"&lt;")</f>
        <v>&lt;</v>
      </c>
      <c r="B119">
        <v>118</v>
      </c>
      <c r="C119" t="s">
        <v>566</v>
      </c>
      <c r="D119" s="12" t="s">
        <v>427</v>
      </c>
      <c r="F119" s="12" t="s">
        <v>291</v>
      </c>
      <c r="H119" t="s">
        <v>537</v>
      </c>
      <c r="J119">
        <f ca="1" t="shared" si="2"/>
      </c>
    </row>
    <row r="120" spans="1:10" ht="25.5">
      <c r="A120" s="18" t="str">
        <f>HYPERLINK(current_filename&amp;"Mapping!P"&amp;MATCH(B120,Mapping!P:P,0),"&lt;")</f>
        <v>&lt;</v>
      </c>
      <c r="B120">
        <v>119</v>
      </c>
      <c r="C120" t="s">
        <v>566</v>
      </c>
      <c r="D120" s="12" t="s">
        <v>428</v>
      </c>
      <c r="F120" s="12" t="s">
        <v>429</v>
      </c>
      <c r="H120" t="s">
        <v>292</v>
      </c>
      <c r="I120" t="s">
        <v>467</v>
      </c>
      <c r="J120" t="str">
        <f ca="1" t="shared" si="2"/>
        <v>Personnel</v>
      </c>
    </row>
    <row r="121" spans="1:10" ht="25.5">
      <c r="A121" s="18" t="str">
        <f>HYPERLINK(current_filename&amp;"Mapping!P"&amp;MATCH(B121,Mapping!P:P,0),"&lt;")</f>
        <v>&lt;</v>
      </c>
      <c r="B121">
        <v>120</v>
      </c>
      <c r="C121" t="s">
        <v>566</v>
      </c>
      <c r="D121" s="12" t="s">
        <v>430</v>
      </c>
      <c r="F121" s="12" t="s">
        <v>431</v>
      </c>
      <c r="H121" t="s">
        <v>293</v>
      </c>
      <c r="I121" t="s">
        <v>462</v>
      </c>
      <c r="J121" t="str">
        <f ca="1" t="shared" si="2"/>
        <v>Utility Organizations</v>
      </c>
    </row>
    <row r="122" spans="1:10" ht="76.5">
      <c r="A122" s="18" t="str">
        <f>HYPERLINK(current_filename&amp;"Mapping!P"&amp;MATCH(B122,Mapping!P:P,0),"&lt;")</f>
        <v>&lt;</v>
      </c>
      <c r="B122">
        <v>121</v>
      </c>
      <c r="C122" t="s">
        <v>566</v>
      </c>
      <c r="D122" s="12" t="s">
        <v>432</v>
      </c>
      <c r="E122" s="12" t="s">
        <v>713</v>
      </c>
      <c r="F122" s="12" t="s">
        <v>433</v>
      </c>
      <c r="H122" t="s">
        <v>484</v>
      </c>
      <c r="I122" t="s">
        <v>512</v>
      </c>
      <c r="J122" t="str">
        <f ca="1" t="shared" si="2"/>
        <v>Enterprise Application Suite</v>
      </c>
    </row>
    <row r="123" spans="1:10" ht="12.75">
      <c r="A123" s="18" t="str">
        <f>HYPERLINK(current_filename&amp;"Mapping!P"&amp;MATCH(B123,Mapping!P:P,0),"&lt;")</f>
        <v>&lt;</v>
      </c>
      <c r="B123">
        <v>122</v>
      </c>
      <c r="C123" t="s">
        <v>566</v>
      </c>
      <c r="D123" s="12" t="s">
        <v>434</v>
      </c>
      <c r="F123" s="12" t="s">
        <v>435</v>
      </c>
      <c r="H123" t="s">
        <v>294</v>
      </c>
      <c r="I123" t="s">
        <v>555</v>
      </c>
      <c r="J123" t="str">
        <f ca="1" t="shared" si="2"/>
        <v>Intelligent Grid Agents</v>
      </c>
    </row>
    <row r="124" spans="1:10" ht="51">
      <c r="A124" s="18" t="str">
        <f>HYPERLINK(current_filename&amp;"Mapping!P"&amp;MATCH(B124,Mapping!P:P,0),"&lt;")</f>
        <v>&lt;</v>
      </c>
      <c r="B124">
        <v>123</v>
      </c>
      <c r="C124" t="s">
        <v>566</v>
      </c>
      <c r="D124" s="12" t="s">
        <v>436</v>
      </c>
      <c r="F124" s="12" t="s">
        <v>295</v>
      </c>
      <c r="H124" t="s">
        <v>460</v>
      </c>
      <c r="I124" t="s">
        <v>492</v>
      </c>
      <c r="J124" t="str">
        <f ca="1" t="shared" si="2"/>
        <v>Home Area Network</v>
      </c>
    </row>
    <row r="125" spans="1:10" ht="25.5">
      <c r="A125" s="18" t="str">
        <f>HYPERLINK(current_filename&amp;"Mapping!P"&amp;MATCH(B125,Mapping!P:P,0),"&lt;")</f>
        <v>&lt;</v>
      </c>
      <c r="B125">
        <v>124</v>
      </c>
      <c r="C125" t="s">
        <v>566</v>
      </c>
      <c r="D125" s="12" t="s">
        <v>437</v>
      </c>
      <c r="F125" s="12" t="s">
        <v>296</v>
      </c>
      <c r="H125" t="s">
        <v>274</v>
      </c>
      <c r="I125" t="s">
        <v>537</v>
      </c>
      <c r="J125" t="str">
        <f ca="1" t="shared" si="2"/>
        <v>Edge Data Center</v>
      </c>
    </row>
    <row r="126" spans="1:10" ht="25.5">
      <c r="A126" s="18" t="str">
        <f>HYPERLINK(current_filename&amp;"Mapping!P"&amp;MATCH(B126,Mapping!P:P,0),"&lt;")</f>
        <v>&lt;</v>
      </c>
      <c r="B126">
        <v>125</v>
      </c>
      <c r="C126" t="s">
        <v>566</v>
      </c>
      <c r="D126" s="12" t="s">
        <v>438</v>
      </c>
      <c r="E126" s="12" t="s">
        <v>439</v>
      </c>
      <c r="F126" s="12" t="s">
        <v>440</v>
      </c>
      <c r="H126" t="s">
        <v>297</v>
      </c>
      <c r="I126" t="s">
        <v>462</v>
      </c>
      <c r="J126" t="str">
        <f ca="1" t="shared" si="2"/>
        <v>Utility Organizations</v>
      </c>
    </row>
    <row r="127" spans="1:10" ht="63.75">
      <c r="A127" s="18" t="str">
        <f>HYPERLINK(current_filename&amp;"Mapping!P"&amp;MATCH(B127,Mapping!P:P,0),"&lt;")</f>
        <v>&lt;</v>
      </c>
      <c r="B127">
        <v>126</v>
      </c>
      <c r="C127" t="s">
        <v>566</v>
      </c>
      <c r="D127" s="12" t="s">
        <v>441</v>
      </c>
      <c r="E127" s="12" t="s">
        <v>442</v>
      </c>
      <c r="F127" s="12" t="s">
        <v>298</v>
      </c>
      <c r="H127" t="s">
        <v>299</v>
      </c>
      <c r="I127" t="s">
        <v>517</v>
      </c>
      <c r="J127" t="str">
        <f ca="1" t="shared" si="2"/>
        <v>Electric Supply</v>
      </c>
    </row>
    <row r="128" spans="1:10" ht="25.5">
      <c r="A128" s="18" t="str">
        <f>HYPERLINK(current_filename&amp;"Mapping!P"&amp;MATCH(B128,Mapping!P:P,0),"&lt;")</f>
        <v>&lt;</v>
      </c>
      <c r="B128">
        <v>127</v>
      </c>
      <c r="C128" t="s">
        <v>566</v>
      </c>
      <c r="D128" s="12" t="s">
        <v>443</v>
      </c>
      <c r="E128" s="12" t="s">
        <v>444</v>
      </c>
      <c r="F128" s="12" t="s">
        <v>445</v>
      </c>
      <c r="H128" t="s">
        <v>300</v>
      </c>
      <c r="I128" t="s">
        <v>467</v>
      </c>
      <c r="J128" t="str">
        <f ca="1" t="shared" si="2"/>
        <v>Personnel</v>
      </c>
    </row>
    <row r="129" spans="1:10" ht="51">
      <c r="A129" s="18" t="str">
        <f>HYPERLINK(current_filename&amp;"Mapping!P"&amp;MATCH(B129,Mapping!P:P,0),"&lt;")</f>
        <v>&lt;</v>
      </c>
      <c r="B129">
        <v>128</v>
      </c>
      <c r="C129" t="s">
        <v>566</v>
      </c>
      <c r="D129" s="12" t="s">
        <v>446</v>
      </c>
      <c r="F129" s="12" t="s">
        <v>447</v>
      </c>
      <c r="H129" t="s">
        <v>301</v>
      </c>
      <c r="I129" t="s">
        <v>467</v>
      </c>
      <c r="J129" t="str">
        <f ca="1" t="shared" si="2"/>
        <v>Personnel</v>
      </c>
    </row>
    <row r="130" spans="1:10" ht="25.5">
      <c r="A130" s="18" t="str">
        <f>HYPERLINK(current_filename&amp;"Mapping!P"&amp;MATCH(B130,Mapping!P:P,0),"&lt;")</f>
        <v>&lt;</v>
      </c>
      <c r="B130">
        <v>129</v>
      </c>
      <c r="C130" t="s">
        <v>566</v>
      </c>
      <c r="D130" s="12" t="s">
        <v>448</v>
      </c>
      <c r="F130" s="12" t="s">
        <v>449</v>
      </c>
      <c r="H130" t="s">
        <v>302</v>
      </c>
      <c r="I130" t="s">
        <v>475</v>
      </c>
      <c r="J130" t="str">
        <f ca="1" t="shared" si="2"/>
        <v>Other Corporate Applications</v>
      </c>
    </row>
    <row r="131" spans="1:10" ht="25.5">
      <c r="A131" s="18" t="str">
        <f>HYPERLINK(current_filename&amp;"Mapping!P"&amp;MATCH(B131,Mapping!P:P,0),"&lt;")</f>
        <v>&lt;</v>
      </c>
      <c r="B131">
        <v>130</v>
      </c>
      <c r="C131" t="s">
        <v>566</v>
      </c>
      <c r="D131" s="12" t="s">
        <v>450</v>
      </c>
      <c r="F131" s="12" t="s">
        <v>451</v>
      </c>
      <c r="H131" t="s">
        <v>303</v>
      </c>
      <c r="I131" t="s">
        <v>467</v>
      </c>
      <c r="J131" t="str">
        <f ca="1" t="shared" si="2"/>
        <v>Personnel</v>
      </c>
    </row>
    <row r="132" spans="1:10" ht="12.75">
      <c r="A132" s="18" t="str">
        <f>HYPERLINK(current_filename&amp;"Mapping!P"&amp;MATCH(B132,Mapping!P:P,0),"&lt;")</f>
        <v>&lt;</v>
      </c>
      <c r="B132">
        <v>131</v>
      </c>
      <c r="C132" t="s">
        <v>566</v>
      </c>
      <c r="D132" s="12" t="s">
        <v>452</v>
      </c>
      <c r="F132" s="12" t="s">
        <v>453</v>
      </c>
      <c r="H132" t="s">
        <v>304</v>
      </c>
      <c r="I132" t="s">
        <v>522</v>
      </c>
      <c r="J132" t="str">
        <f ca="1" t="shared" si="2"/>
        <v>Distribution Automation Node</v>
      </c>
    </row>
    <row r="133" spans="1:10" ht="25.5">
      <c r="A133" s="18" t="str">
        <f>HYPERLINK(current_filename&amp;"Mapping!P"&amp;MATCH(B133,Mapping!P:P,0),"&lt;")</f>
        <v>&lt;</v>
      </c>
      <c r="B133">
        <v>132</v>
      </c>
      <c r="C133" t="s">
        <v>566</v>
      </c>
      <c r="D133" s="12" t="s">
        <v>454</v>
      </c>
      <c r="F133" s="12" t="s">
        <v>455</v>
      </c>
      <c r="H133" t="s">
        <v>290</v>
      </c>
      <c r="I133" t="s">
        <v>470</v>
      </c>
      <c r="J133" t="str">
        <f ca="1" t="shared" si="2"/>
        <v>Third Party Organizations</v>
      </c>
    </row>
    <row r="134" spans="1:10" ht="25.5">
      <c r="A134" s="18" t="str">
        <f>HYPERLINK(current_filename&amp;"Mapping!P"&amp;MATCH(B134,Mapping!P:P,0),"&lt;")</f>
        <v>&lt;</v>
      </c>
      <c r="B134">
        <v>133</v>
      </c>
      <c r="C134" t="s">
        <v>566</v>
      </c>
      <c r="D134" s="12" t="s">
        <v>456</v>
      </c>
      <c r="F134" s="12" t="s">
        <v>457</v>
      </c>
      <c r="H134" t="s">
        <v>305</v>
      </c>
      <c r="I134" t="s">
        <v>462</v>
      </c>
      <c r="J134" t="str">
        <f ca="1" t="shared" si="2"/>
        <v>Utility Organizations</v>
      </c>
    </row>
    <row r="135" spans="1:10" ht="76.5">
      <c r="A135" s="18" t="str">
        <f>HYPERLINK(current_filename&amp;"Mapping!P"&amp;MATCH(B135,Mapping!P:P,0),"&lt;")</f>
        <v>&lt;</v>
      </c>
      <c r="B135">
        <v>134</v>
      </c>
      <c r="C135" t="s">
        <v>566</v>
      </c>
      <c r="D135" s="12" t="s">
        <v>458</v>
      </c>
      <c r="F135" s="12" t="s">
        <v>306</v>
      </c>
      <c r="H135" t="s">
        <v>307</v>
      </c>
      <c r="I135" t="s">
        <v>492</v>
      </c>
      <c r="J135" t="str">
        <f ca="1" t="shared" si="2"/>
        <v>Home Area Network</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7"/>
  <sheetViews>
    <sheetView workbookViewId="0" topLeftCell="A1">
      <selection activeCell="A9" sqref="A9"/>
    </sheetView>
  </sheetViews>
  <sheetFormatPr defaultColWidth="9.140625" defaultRowHeight="12.75"/>
  <cols>
    <col min="1" max="1" width="2.57421875" style="0" customWidth="1"/>
    <col min="2" max="2" width="4.421875" style="0" customWidth="1"/>
    <col min="3" max="3" width="32.8515625" style="0" bestFit="1" customWidth="1"/>
    <col min="4" max="4" width="11.140625" style="0" customWidth="1"/>
    <col min="5" max="5" width="72.421875" style="0" customWidth="1"/>
    <col min="6" max="6" width="7.57421875" style="0" customWidth="1"/>
    <col min="7" max="7" width="15.7109375" style="0" customWidth="1"/>
    <col min="8" max="8" width="14.421875" style="0" bestFit="1" customWidth="1"/>
    <col min="9" max="9" width="18.421875" style="0" bestFit="1" customWidth="1"/>
  </cols>
  <sheetData>
    <row r="1" spans="2:7" s="10" customFormat="1" ht="12.75">
      <c r="B1" s="10" t="s">
        <v>57</v>
      </c>
      <c r="C1" s="10" t="s">
        <v>557</v>
      </c>
      <c r="D1" s="10" t="s">
        <v>561</v>
      </c>
      <c r="E1" s="10" t="s">
        <v>558</v>
      </c>
      <c r="F1" s="10" t="s">
        <v>559</v>
      </c>
      <c r="G1" s="10" t="s">
        <v>560</v>
      </c>
    </row>
    <row r="2" spans="1:3" ht="12.75">
      <c r="A2" s="18" t="str">
        <f>HYPERLINK(current_filename&amp;"Mapping!U"&amp;MATCH(B2,Mapping!U:U,0),"&lt;")</f>
        <v>&lt;</v>
      </c>
      <c r="B2">
        <v>1</v>
      </c>
      <c r="C2" s="20" t="s">
        <v>137</v>
      </c>
    </row>
    <row r="3" spans="1:3" ht="12.75">
      <c r="A3" s="18" t="str">
        <f>HYPERLINK(current_filename&amp;"Mapping!U"&amp;MATCH(B3,Mapping!U:U,0),"&lt;")</f>
        <v>&lt;</v>
      </c>
      <c r="B3">
        <v>2</v>
      </c>
      <c r="C3" s="20" t="s">
        <v>141</v>
      </c>
    </row>
    <row r="4" spans="1:5" ht="12.75">
      <c r="A4" s="18" t="str">
        <f>HYPERLINK(current_filename&amp;"Mapping!U"&amp;MATCH(B4,Mapping!U:U,0),"&lt;")</f>
        <v>&lt;</v>
      </c>
      <c r="B4">
        <v>3</v>
      </c>
      <c r="C4" s="20" t="s">
        <v>145</v>
      </c>
      <c r="E4" s="20"/>
    </row>
    <row r="5" spans="1:5" ht="12.75">
      <c r="A5" s="18" t="str">
        <f>HYPERLINK(current_filename&amp;"Mapping!U"&amp;MATCH(B5,Mapping!U:U,0),"&lt;")</f>
        <v>&lt;</v>
      </c>
      <c r="B5">
        <v>4</v>
      </c>
      <c r="C5" s="20" t="s">
        <v>614</v>
      </c>
      <c r="E5" s="20"/>
    </row>
    <row r="6" spans="1:5" ht="12.75">
      <c r="A6" s="18" t="str">
        <f>HYPERLINK(current_filename&amp;"Mapping!U"&amp;MATCH(B6,Mapping!U:U,0),"&lt;")</f>
        <v>&lt;</v>
      </c>
      <c r="B6">
        <v>5</v>
      </c>
      <c r="C6" s="20" t="s">
        <v>140</v>
      </c>
      <c r="E6" s="20"/>
    </row>
    <row r="7" spans="1:5" ht="12.75">
      <c r="A7" s="18" t="str">
        <f>HYPERLINK(current_filename&amp;"Mapping!U"&amp;MATCH(B7,Mapping!U:U,0),"&lt;")</f>
        <v>&lt;</v>
      </c>
      <c r="B7">
        <v>6</v>
      </c>
      <c r="C7" s="20" t="s">
        <v>393</v>
      </c>
      <c r="E7" s="20"/>
    </row>
    <row r="8" spans="1:5" ht="12.75">
      <c r="A8" s="18" t="str">
        <f>HYPERLINK(current_filename&amp;"Mapping!U"&amp;MATCH(B8,Mapping!U:U,0),"&lt;")</f>
        <v>&lt;</v>
      </c>
      <c r="B8">
        <v>7</v>
      </c>
      <c r="C8" s="20" t="s">
        <v>147</v>
      </c>
      <c r="E8" s="20"/>
    </row>
    <row r="9" spans="1:5" ht="12.75">
      <c r="A9" s="18" t="str">
        <f>HYPERLINK(current_filename&amp;"Mapping!U"&amp;MATCH(B9,Mapping!U:U,0),"&lt;")</f>
        <v>&lt;</v>
      </c>
      <c r="B9">
        <v>8</v>
      </c>
      <c r="C9" s="20" t="s">
        <v>146</v>
      </c>
      <c r="E9" s="20"/>
    </row>
    <row r="10" spans="1:5" ht="12.75">
      <c r="A10" s="18" t="str">
        <f>HYPERLINK(current_filename&amp;"Mapping!U"&amp;MATCH(B10,Mapping!U:U,0),"&lt;")</f>
        <v>&lt;</v>
      </c>
      <c r="B10">
        <v>9</v>
      </c>
      <c r="C10" s="20" t="s">
        <v>148</v>
      </c>
      <c r="E10" s="20"/>
    </row>
    <row r="11" spans="1:5" ht="12.75">
      <c r="A11" s="18" t="str">
        <f>HYPERLINK(current_filename&amp;"Mapping!U"&amp;MATCH(B11,Mapping!U:U,0),"&lt;")</f>
        <v>&lt;</v>
      </c>
      <c r="B11">
        <v>10</v>
      </c>
      <c r="C11" s="20" t="s">
        <v>135</v>
      </c>
      <c r="E11" s="20"/>
    </row>
    <row r="12" spans="1:5" ht="12.75">
      <c r="A12" s="18" t="str">
        <f>HYPERLINK(current_filename&amp;"Mapping!U"&amp;MATCH(B12,Mapping!U:U,0),"&lt;")</f>
        <v>&lt;</v>
      </c>
      <c r="B12">
        <v>11</v>
      </c>
      <c r="C12" s="20" t="s">
        <v>142</v>
      </c>
      <c r="E12" s="20"/>
    </row>
    <row r="13" spans="1:5" ht="12.75">
      <c r="A13" s="18" t="str">
        <f>HYPERLINK(current_filename&amp;"Mapping!U"&amp;MATCH(B13,Mapping!U:U,0),"&lt;")</f>
        <v>&lt;</v>
      </c>
      <c r="B13">
        <v>12</v>
      </c>
      <c r="C13" s="20" t="s">
        <v>143</v>
      </c>
      <c r="E13" s="20"/>
    </row>
    <row r="14" spans="1:5" ht="12.75">
      <c r="A14" s="18" t="str">
        <f>HYPERLINK(current_filename&amp;"Mapping!U"&amp;MATCH(B14,Mapping!U:U,0),"&lt;")</f>
        <v>&lt;</v>
      </c>
      <c r="B14">
        <v>13</v>
      </c>
      <c r="C14" s="20" t="s">
        <v>136</v>
      </c>
      <c r="E14" s="20"/>
    </row>
    <row r="15" spans="1:5" ht="12.75">
      <c r="A15" s="18" t="str">
        <f>HYPERLINK(current_filename&amp;"Mapping!U"&amp;MATCH(B15,Mapping!U:U,0),"&lt;")</f>
        <v>&lt;</v>
      </c>
      <c r="B15">
        <v>14</v>
      </c>
      <c r="C15" s="20" t="s">
        <v>144</v>
      </c>
      <c r="E15" s="20"/>
    </row>
    <row r="16" spans="1:3" ht="12.75">
      <c r="A16" s="18" t="str">
        <f>HYPERLINK(current_filename&amp;"Mapping!U"&amp;MATCH(B16,Mapping!U:U,0),"&lt;")</f>
        <v>&lt;</v>
      </c>
      <c r="B16">
        <v>15</v>
      </c>
      <c r="C16" s="20" t="s">
        <v>139</v>
      </c>
    </row>
    <row r="17" spans="1:2" ht="12.75">
      <c r="A17" s="18" t="e">
        <f>HYPERLINK(current_filename&amp;"Mapping!U"&amp;MATCH(B17,Mapping!U:U,0),"&lt;")</f>
        <v>#N/A</v>
      </c>
      <c r="B17">
        <v>16</v>
      </c>
    </row>
  </sheetData>
  <sheetProtection/>
  <conditionalFormatting sqref="E4:E15">
    <cfRule type="expression" priority="1" dxfId="0" stopIfTrue="1">
      <formula>$V4&gt;0</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1"/>
  <sheetViews>
    <sheetView zoomScalePageLayoutView="0" workbookViewId="0" topLeftCell="A1">
      <selection activeCell="A3" sqref="A3"/>
    </sheetView>
  </sheetViews>
  <sheetFormatPr defaultColWidth="9.140625" defaultRowHeight="12.75"/>
  <cols>
    <col min="1" max="1" width="18.421875" style="0" customWidth="1"/>
    <col min="2" max="2" width="31.28125" style="0" customWidth="1"/>
  </cols>
  <sheetData>
    <row r="1" spans="1:2" ht="12.75">
      <c r="A1" t="s">
        <v>314</v>
      </c>
      <c r="B1" t="str">
        <f ca="1">MID(CELL("filename",A1),FIND("[",CELL("filename",A1)),FIND("]",CELL("filename",A1))-FIND("[",CELL("filename",A1))+1)</f>
        <v>[Merge Actors v0.2.xls]</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Steve Van Ausdall</cp:lastModifiedBy>
  <dcterms:created xsi:type="dcterms:W3CDTF">2009-08-05T18:46:12Z</dcterms:created>
  <dcterms:modified xsi:type="dcterms:W3CDTF">2009-08-20T21:12:02Z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Author">
    <vt:lpwstr>Kay C. Stefferud</vt:lpwstr>
  </property>
  <property fmtid="{D5CDD505-2E9C-101B-9397-08002B2CF9AE}" pid="3" name="Document Sensitivity">
    <vt:lpwstr>Unrestricted</vt:lpwstr>
  </property>
  <property fmtid="{D5CDD505-2E9C-101B-9397-08002B2CF9AE}" pid="4" name="ThirdParty">
    <vt:lpwstr/>
  </property>
  <property fmtid="{D5CDD505-2E9C-101B-9397-08002B2CF9AE}" pid="5" name="OCI Restriction">
    <vt:bool>false</vt:bool>
  </property>
  <property fmtid="{D5CDD505-2E9C-101B-9397-08002B2CF9AE}" pid="6" name="OCI Additional Info">
    <vt:lpwstr/>
  </property>
  <property fmtid="{D5CDD505-2E9C-101B-9397-08002B2CF9AE}" pid="7" name="Confirm Sensitivity">
    <vt:lpwstr>0</vt:lpwstr>
  </property>
  <property fmtid="{D5CDD505-2E9C-101B-9397-08002B2CF9AE}" pid="8" name="Allow Header Overwrite">
    <vt:lpwstr>-1</vt:lpwstr>
  </property>
  <property fmtid="{D5CDD505-2E9C-101B-9397-08002B2CF9AE}" pid="9" name="Allow Footer Overwrite">
    <vt:lpwstr>-1</vt:lpwstr>
  </property>
</Properties>
</file>